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240" yWindow="135" windowWidth="11355" windowHeight="6150"/>
  </bookViews>
  <sheets>
    <sheet name="16.09.2022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'16.09.2022'!#REF!</definedName>
    <definedName name="Физ_Норма">Dop!$B$4</definedName>
  </definedNames>
  <calcPr calcId="125725"/>
</workbook>
</file>

<file path=xl/calcChain.xml><?xml version="1.0" encoding="utf-8"?>
<calcChain xmlns="http://schemas.openxmlformats.org/spreadsheetml/2006/main">
  <c r="E77" i="1"/>
  <c r="F77"/>
  <c r="G77"/>
  <c r="H77"/>
  <c r="I77"/>
  <c r="D77"/>
  <c r="F198" l="1"/>
  <c r="H177"/>
  <c r="F156"/>
  <c r="H137"/>
  <c r="F118"/>
  <c r="F96"/>
  <c r="H78"/>
  <c r="F60"/>
  <c r="D40"/>
  <c r="D21"/>
  <c r="E198"/>
  <c r="G198"/>
  <c r="H198"/>
  <c r="I198"/>
  <c r="J198"/>
  <c r="K198"/>
  <c r="L198"/>
  <c r="M198"/>
  <c r="N198"/>
  <c r="O198"/>
  <c r="P198"/>
  <c r="Q198"/>
  <c r="R198"/>
  <c r="S198"/>
  <c r="T198"/>
  <c r="U198"/>
  <c r="V198"/>
  <c r="W198"/>
  <c r="X198"/>
  <c r="Y198"/>
  <c r="Z198"/>
  <c r="AA198"/>
  <c r="AB198"/>
  <c r="AC198"/>
  <c r="AD198"/>
  <c r="AE198"/>
  <c r="AF198"/>
  <c r="AG198"/>
  <c r="AH198"/>
  <c r="AI198"/>
  <c r="AJ198"/>
  <c r="AK198"/>
  <c r="AL198"/>
  <c r="AM198"/>
  <c r="AN198"/>
  <c r="AO198"/>
  <c r="AP198"/>
  <c r="AQ198"/>
  <c r="AR198"/>
  <c r="AS198"/>
  <c r="AT198"/>
  <c r="AU198"/>
  <c r="AV198"/>
  <c r="AW198"/>
  <c r="AX198"/>
  <c r="AY198"/>
  <c r="AZ198"/>
  <c r="BA198"/>
  <c r="BB198"/>
  <c r="BC198"/>
  <c r="BD198"/>
  <c r="BE198"/>
  <c r="BF198"/>
  <c r="BG198"/>
  <c r="BH198"/>
  <c r="BI198"/>
  <c r="BJ198"/>
  <c r="BK198"/>
  <c r="BL198"/>
  <c r="BM198"/>
  <c r="BN198"/>
  <c r="BO198"/>
  <c r="BP198"/>
  <c r="BQ198"/>
  <c r="BR198"/>
  <c r="BS198"/>
  <c r="BT198"/>
  <c r="BU198"/>
  <c r="BV198"/>
  <c r="BW198"/>
  <c r="BX198"/>
  <c r="BY198"/>
  <c r="BZ198"/>
  <c r="CA198"/>
  <c r="CB198"/>
  <c r="CC198"/>
  <c r="CD198"/>
  <c r="CE198"/>
  <c r="CF198"/>
  <c r="CG198"/>
  <c r="CH198"/>
  <c r="CI198"/>
  <c r="CJ198"/>
  <c r="CK198"/>
  <c r="CL198"/>
  <c r="CM198"/>
  <c r="CN198"/>
  <c r="CO198"/>
  <c r="CP198"/>
  <c r="CQ198"/>
  <c r="CR198"/>
  <c r="CS198"/>
  <c r="CT198"/>
  <c r="CU198"/>
  <c r="CV198"/>
  <c r="CW198"/>
  <c r="CX198"/>
  <c r="CY198"/>
  <c r="CZ198"/>
  <c r="DA198"/>
  <c r="DB198"/>
  <c r="DC198"/>
  <c r="DD198"/>
  <c r="DE198"/>
  <c r="DF198"/>
  <c r="DG198"/>
  <c r="DH198"/>
  <c r="DI198"/>
  <c r="DJ198"/>
  <c r="DK198"/>
  <c r="DL198"/>
  <c r="DM198"/>
  <c r="DN198"/>
  <c r="DO198"/>
  <c r="DP198"/>
  <c r="DQ198"/>
  <c r="DR198"/>
  <c r="DS198"/>
  <c r="DT198"/>
  <c r="DU198"/>
  <c r="DV198"/>
  <c r="DW198"/>
  <c r="DX198"/>
  <c r="DY198"/>
  <c r="DZ198"/>
  <c r="EA198"/>
  <c r="EB198"/>
  <c r="EC198"/>
  <c r="ED198"/>
  <c r="EE198"/>
  <c r="EF198"/>
  <c r="EG198"/>
  <c r="EH198"/>
  <c r="EI198"/>
  <c r="EJ198"/>
  <c r="EK198"/>
  <c r="EL198"/>
  <c r="EM198"/>
  <c r="EN198"/>
  <c r="EO198"/>
  <c r="EP198"/>
  <c r="EQ198"/>
  <c r="ER198"/>
  <c r="ES198"/>
  <c r="ET198"/>
  <c r="EU198"/>
  <c r="EV198"/>
  <c r="EW198"/>
  <c r="EX198"/>
  <c r="EY198"/>
  <c r="EZ198"/>
  <c r="FA198"/>
  <c r="FB198"/>
  <c r="FC198"/>
  <c r="FD198"/>
  <c r="FE198"/>
  <c r="FF198"/>
  <c r="FG198"/>
  <c r="FH198"/>
  <c r="FI198"/>
  <c r="FJ198"/>
  <c r="FK198"/>
  <c r="FL198"/>
  <c r="FM198"/>
  <c r="FN198"/>
  <c r="FO198"/>
  <c r="FP198"/>
  <c r="FQ198"/>
  <c r="FR198"/>
  <c r="FS198"/>
  <c r="FT198"/>
  <c r="FU198"/>
  <c r="FV198"/>
  <c r="FW198"/>
  <c r="FX198"/>
  <c r="FY198"/>
  <c r="FZ198"/>
  <c r="GA198"/>
  <c r="GB198"/>
  <c r="GC198"/>
  <c r="GD198"/>
  <c r="GE198"/>
  <c r="GF198"/>
  <c r="GG198"/>
  <c r="GH198"/>
  <c r="GI198"/>
  <c r="GJ198"/>
  <c r="GK198"/>
  <c r="GL198"/>
  <c r="GM198"/>
  <c r="GN198"/>
  <c r="GO198"/>
  <c r="GP198"/>
  <c r="GQ198"/>
  <c r="GR198"/>
  <c r="GS198"/>
  <c r="GT198"/>
  <c r="GU198"/>
  <c r="GV198"/>
  <c r="GW198"/>
  <c r="GX198"/>
  <c r="GY198"/>
  <c r="GZ198"/>
  <c r="HA198"/>
  <c r="HB198"/>
  <c r="HC198"/>
  <c r="HD198"/>
  <c r="HE198"/>
  <c r="HF198"/>
  <c r="HG198"/>
  <c r="HH198"/>
  <c r="HI198"/>
  <c r="HJ198"/>
  <c r="HK198"/>
  <c r="HL198"/>
  <c r="HM198"/>
  <c r="HN198"/>
  <c r="HO198"/>
  <c r="HP198"/>
  <c r="HQ198"/>
  <c r="HR198"/>
  <c r="HS198"/>
  <c r="HT198"/>
  <c r="HU198"/>
  <c r="HV198"/>
  <c r="HW198"/>
  <c r="HX198"/>
  <c r="HY198"/>
  <c r="HZ198"/>
  <c r="IA198"/>
  <c r="IB198"/>
  <c r="IC198"/>
  <c r="ID198"/>
  <c r="IE198"/>
  <c r="IF198"/>
  <c r="IG198"/>
  <c r="IH198"/>
  <c r="II198"/>
  <c r="IJ198"/>
  <c r="IK198"/>
  <c r="IL198"/>
  <c r="IM198"/>
  <c r="IN198"/>
  <c r="IO198"/>
  <c r="IP198"/>
  <c r="IQ198"/>
  <c r="IR198"/>
  <c r="D198"/>
  <c r="E177"/>
  <c r="F177"/>
  <c r="G177"/>
  <c r="I177"/>
  <c r="D177"/>
  <c r="E156"/>
  <c r="G156"/>
  <c r="H156"/>
  <c r="I156"/>
  <c r="D156"/>
  <c r="E137"/>
  <c r="F137"/>
  <c r="G137"/>
  <c r="I137"/>
  <c r="J137"/>
  <c r="K137"/>
  <c r="L137"/>
  <c r="M137"/>
  <c r="N137"/>
  <c r="O137"/>
  <c r="P137"/>
  <c r="Q137"/>
  <c r="R137"/>
  <c r="S137"/>
  <c r="T137"/>
  <c r="U137"/>
  <c r="V137"/>
  <c r="W137"/>
  <c r="X137"/>
  <c r="Y137"/>
  <c r="Z137"/>
  <c r="AA137"/>
  <c r="AB137"/>
  <c r="AC137"/>
  <c r="AD137"/>
  <c r="AE137"/>
  <c r="AF137"/>
  <c r="AG137"/>
  <c r="AH137"/>
  <c r="AI137"/>
  <c r="AJ137"/>
  <c r="AK137"/>
  <c r="AL137"/>
  <c r="AM137"/>
  <c r="AN137"/>
  <c r="AO137"/>
  <c r="AP137"/>
  <c r="AQ137"/>
  <c r="AR137"/>
  <c r="AS137"/>
  <c r="AT137"/>
  <c r="AU137"/>
  <c r="AV137"/>
  <c r="AW137"/>
  <c r="AX137"/>
  <c r="AY137"/>
  <c r="AZ137"/>
  <c r="BA137"/>
  <c r="BB137"/>
  <c r="BC137"/>
  <c r="BD137"/>
  <c r="BE137"/>
  <c r="BF137"/>
  <c r="BG137"/>
  <c r="BH137"/>
  <c r="BI137"/>
  <c r="BJ137"/>
  <c r="BK137"/>
  <c r="BL137"/>
  <c r="BM137"/>
  <c r="BN137"/>
  <c r="BO137"/>
  <c r="BP137"/>
  <c r="BQ137"/>
  <c r="BR137"/>
  <c r="BS137"/>
  <c r="BT137"/>
  <c r="BU137"/>
  <c r="BV137"/>
  <c r="BW137"/>
  <c r="BX137"/>
  <c r="BY137"/>
  <c r="BZ137"/>
  <c r="CA137"/>
  <c r="CB137"/>
  <c r="CC137"/>
  <c r="CD137"/>
  <c r="CE137"/>
  <c r="CF137"/>
  <c r="CG137"/>
  <c r="CH137"/>
  <c r="CI137"/>
  <c r="CJ137"/>
  <c r="CK137"/>
  <c r="CL137"/>
  <c r="CM137"/>
  <c r="CN137"/>
  <c r="CO137"/>
  <c r="CP137"/>
  <c r="CQ137"/>
  <c r="CR137"/>
  <c r="CS137"/>
  <c r="CT137"/>
  <c r="CU137"/>
  <c r="CV137"/>
  <c r="CW137"/>
  <c r="CX137"/>
  <c r="CY137"/>
  <c r="CZ137"/>
  <c r="DA137"/>
  <c r="DB137"/>
  <c r="DC137"/>
  <c r="DD137"/>
  <c r="DE137"/>
  <c r="DF137"/>
  <c r="DG137"/>
  <c r="DH137"/>
  <c r="DI137"/>
  <c r="DJ137"/>
  <c r="DK137"/>
  <c r="DL137"/>
  <c r="DM137"/>
  <c r="DN137"/>
  <c r="DO137"/>
  <c r="DP137"/>
  <c r="DQ137"/>
  <c r="DR137"/>
  <c r="DS137"/>
  <c r="DT137"/>
  <c r="DU137"/>
  <c r="DV137"/>
  <c r="DW137"/>
  <c r="DX137"/>
  <c r="DY137"/>
  <c r="DZ137"/>
  <c r="EA137"/>
  <c r="EB137"/>
  <c r="EC137"/>
  <c r="ED137"/>
  <c r="EE137"/>
  <c r="EF137"/>
  <c r="EG137"/>
  <c r="EH137"/>
  <c r="EI137"/>
  <c r="EJ137"/>
  <c r="EK137"/>
  <c r="EL137"/>
  <c r="EM137"/>
  <c r="EN137"/>
  <c r="EO137"/>
  <c r="EP137"/>
  <c r="EQ137"/>
  <c r="ER137"/>
  <c r="ES137"/>
  <c r="ET137"/>
  <c r="EU137"/>
  <c r="EV137"/>
  <c r="EW137"/>
  <c r="EX137"/>
  <c r="EY137"/>
  <c r="EZ137"/>
  <c r="FA137"/>
  <c r="FB137"/>
  <c r="FC137"/>
  <c r="FD137"/>
  <c r="FE137"/>
  <c r="FF137"/>
  <c r="FG137"/>
  <c r="FH137"/>
  <c r="FI137"/>
  <c r="FJ137"/>
  <c r="FK137"/>
  <c r="FL137"/>
  <c r="FM137"/>
  <c r="FN137"/>
  <c r="FO137"/>
  <c r="FP137"/>
  <c r="FQ137"/>
  <c r="FR137"/>
  <c r="FS137"/>
  <c r="FT137"/>
  <c r="FU137"/>
  <c r="FV137"/>
  <c r="FW137"/>
  <c r="FX137"/>
  <c r="FY137"/>
  <c r="FZ137"/>
  <c r="GA137"/>
  <c r="GB137"/>
  <c r="GC137"/>
  <c r="GD137"/>
  <c r="GE137"/>
  <c r="GF137"/>
  <c r="GG137"/>
  <c r="GH137"/>
  <c r="GI137"/>
  <c r="GJ137"/>
  <c r="GK137"/>
  <c r="GL137"/>
  <c r="GM137"/>
  <c r="GN137"/>
  <c r="GO137"/>
  <c r="GP137"/>
  <c r="GQ137"/>
  <c r="GR137"/>
  <c r="GS137"/>
  <c r="GT137"/>
  <c r="GU137"/>
  <c r="GV137"/>
  <c r="GW137"/>
  <c r="GX137"/>
  <c r="GY137"/>
  <c r="GZ137"/>
  <c r="HA137"/>
  <c r="HB137"/>
  <c r="HC137"/>
  <c r="HD137"/>
  <c r="HE137"/>
  <c r="HF137"/>
  <c r="HG137"/>
  <c r="HH137"/>
  <c r="HI137"/>
  <c r="HJ137"/>
  <c r="HK137"/>
  <c r="HL137"/>
  <c r="HM137"/>
  <c r="HN137"/>
  <c r="HO137"/>
  <c r="HP137"/>
  <c r="HQ137"/>
  <c r="HR137"/>
  <c r="HS137"/>
  <c r="HT137"/>
  <c r="HU137"/>
  <c r="HV137"/>
  <c r="HW137"/>
  <c r="HX137"/>
  <c r="HY137"/>
  <c r="HZ137"/>
  <c r="IA137"/>
  <c r="IB137"/>
  <c r="IC137"/>
  <c r="ID137"/>
  <c r="IE137"/>
  <c r="IF137"/>
  <c r="IG137"/>
  <c r="IH137"/>
  <c r="II137"/>
  <c r="IJ137"/>
  <c r="IK137"/>
  <c r="IL137"/>
  <c r="IM137"/>
  <c r="IN137"/>
  <c r="IO137"/>
  <c r="IP137"/>
  <c r="IQ137"/>
  <c r="IR137"/>
  <c r="D137"/>
  <c r="E118"/>
  <c r="G118"/>
  <c r="H118"/>
  <c r="I118"/>
  <c r="D118"/>
  <c r="E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BR96"/>
  <c r="BS96"/>
  <c r="BT96"/>
  <c r="BU96"/>
  <c r="BV96"/>
  <c r="BW96"/>
  <c r="BX96"/>
  <c r="BY96"/>
  <c r="BZ96"/>
  <c r="CA96"/>
  <c r="CB96"/>
  <c r="CC96"/>
  <c r="CD96"/>
  <c r="CE96"/>
  <c r="CF96"/>
  <c r="CG96"/>
  <c r="CH96"/>
  <c r="CI96"/>
  <c r="CJ96"/>
  <c r="CK96"/>
  <c r="CL96"/>
  <c r="CM96"/>
  <c r="CN96"/>
  <c r="CO96"/>
  <c r="CP96"/>
  <c r="CQ96"/>
  <c r="CR96"/>
  <c r="CS96"/>
  <c r="CT96"/>
  <c r="CU96"/>
  <c r="CV96"/>
  <c r="CW96"/>
  <c r="CX96"/>
  <c r="CY96"/>
  <c r="CZ96"/>
  <c r="DA96"/>
  <c r="DB96"/>
  <c r="DC96"/>
  <c r="DD96"/>
  <c r="DE96"/>
  <c r="DF96"/>
  <c r="DG96"/>
  <c r="DH96"/>
  <c r="DI96"/>
  <c r="DJ96"/>
  <c r="DK96"/>
  <c r="DL96"/>
  <c r="DM96"/>
  <c r="DN96"/>
  <c r="DO96"/>
  <c r="DP96"/>
  <c r="DQ96"/>
  <c r="DR96"/>
  <c r="DS96"/>
  <c r="DT96"/>
  <c r="DU96"/>
  <c r="DV96"/>
  <c r="DW96"/>
  <c r="DX96"/>
  <c r="DY96"/>
  <c r="DZ96"/>
  <c r="EA96"/>
  <c r="EB96"/>
  <c r="EC96"/>
  <c r="ED96"/>
  <c r="EE96"/>
  <c r="EF96"/>
  <c r="EG96"/>
  <c r="EH96"/>
  <c r="EI96"/>
  <c r="EJ96"/>
  <c r="EK96"/>
  <c r="EL96"/>
  <c r="EM96"/>
  <c r="EN96"/>
  <c r="EO96"/>
  <c r="EP96"/>
  <c r="EQ96"/>
  <c r="ER96"/>
  <c r="ES96"/>
  <c r="ET96"/>
  <c r="EU96"/>
  <c r="EV96"/>
  <c r="EW96"/>
  <c r="EX96"/>
  <c r="EY96"/>
  <c r="EZ96"/>
  <c r="FA96"/>
  <c r="FB96"/>
  <c r="FC96"/>
  <c r="FD96"/>
  <c r="FE96"/>
  <c r="FF96"/>
  <c r="FG96"/>
  <c r="FH96"/>
  <c r="FI96"/>
  <c r="FJ96"/>
  <c r="FK96"/>
  <c r="FL96"/>
  <c r="FM96"/>
  <c r="FN96"/>
  <c r="FO96"/>
  <c r="FP96"/>
  <c r="FQ96"/>
  <c r="FR96"/>
  <c r="FS96"/>
  <c r="FT96"/>
  <c r="FU96"/>
  <c r="FV96"/>
  <c r="FW96"/>
  <c r="FX96"/>
  <c r="FY96"/>
  <c r="FZ96"/>
  <c r="GA96"/>
  <c r="GB96"/>
  <c r="GC96"/>
  <c r="GD96"/>
  <c r="GE96"/>
  <c r="GF96"/>
  <c r="GG96"/>
  <c r="GH96"/>
  <c r="GI96"/>
  <c r="GJ96"/>
  <c r="GK96"/>
  <c r="GL96"/>
  <c r="GM96"/>
  <c r="GN96"/>
  <c r="GO96"/>
  <c r="GP96"/>
  <c r="GQ96"/>
  <c r="GR96"/>
  <c r="GS96"/>
  <c r="GT96"/>
  <c r="GU96"/>
  <c r="GV96"/>
  <c r="GW96"/>
  <c r="GX96"/>
  <c r="GY96"/>
  <c r="GZ96"/>
  <c r="HA96"/>
  <c r="HB96"/>
  <c r="HC96"/>
  <c r="HD96"/>
  <c r="HE96"/>
  <c r="HF96"/>
  <c r="HG96"/>
  <c r="HH96"/>
  <c r="HI96"/>
  <c r="HJ96"/>
  <c r="HK96"/>
  <c r="HL96"/>
  <c r="HM96"/>
  <c r="HN96"/>
  <c r="HO96"/>
  <c r="HP96"/>
  <c r="HQ96"/>
  <c r="HR96"/>
  <c r="HS96"/>
  <c r="HT96"/>
  <c r="HU96"/>
  <c r="HV96"/>
  <c r="HW96"/>
  <c r="HX96"/>
  <c r="HY96"/>
  <c r="HZ96"/>
  <c r="IA96"/>
  <c r="IB96"/>
  <c r="IC96"/>
  <c r="ID96"/>
  <c r="IE96"/>
  <c r="IF96"/>
  <c r="IG96"/>
  <c r="IH96"/>
  <c r="II96"/>
  <c r="IJ96"/>
  <c r="IK96"/>
  <c r="IL96"/>
  <c r="IM96"/>
  <c r="IN96"/>
  <c r="IO96"/>
  <c r="IP96"/>
  <c r="IQ96"/>
  <c r="IR96"/>
  <c r="D96"/>
  <c r="E78"/>
  <c r="F78"/>
  <c r="G78"/>
  <c r="I78"/>
  <c r="D78"/>
  <c r="E60"/>
  <c r="G60"/>
  <c r="H60"/>
  <c r="I60"/>
  <c r="D60"/>
  <c r="E40"/>
  <c r="F40"/>
  <c r="G40"/>
  <c r="H40"/>
  <c r="I40"/>
  <c r="E21"/>
  <c r="F21"/>
  <c r="F199" s="1"/>
  <c r="G21"/>
  <c r="H21"/>
  <c r="H199" s="1"/>
  <c r="I21"/>
  <c r="CB199"/>
  <c r="CA199"/>
  <c r="BZ199"/>
  <c r="BY199"/>
  <c r="BX199"/>
  <c r="BW199"/>
  <c r="BV199"/>
  <c r="BU199"/>
  <c r="BT199"/>
  <c r="BS199"/>
  <c r="BR199"/>
  <c r="BQ199"/>
  <c r="BP199"/>
  <c r="BO199"/>
  <c r="BN199"/>
  <c r="BM199"/>
  <c r="BL199"/>
  <c r="BK199"/>
  <c r="BJ199"/>
  <c r="BI199"/>
  <c r="BH199"/>
  <c r="BG199"/>
  <c r="BF199"/>
  <c r="BE199"/>
  <c r="BD199"/>
  <c r="BC199"/>
  <c r="BB199"/>
  <c r="BA199"/>
  <c r="AZ199"/>
  <c r="AY199"/>
  <c r="AX199"/>
  <c r="AW199"/>
  <c r="AV199"/>
  <c r="AU199"/>
  <c r="AT199"/>
  <c r="AS199"/>
  <c r="AR199"/>
  <c r="AQ199"/>
  <c r="AP199"/>
  <c r="AO199"/>
  <c r="AN199"/>
  <c r="AM199"/>
  <c r="AL199"/>
  <c r="AK199"/>
  <c r="AJ199"/>
  <c r="AI199"/>
  <c r="AH199"/>
  <c r="AG199"/>
  <c r="AF199"/>
  <c r="AE199"/>
  <c r="AD199"/>
  <c r="AC199"/>
  <c r="AB199"/>
  <c r="AA199"/>
  <c r="Z199"/>
  <c r="Y199"/>
  <c r="X199"/>
  <c r="W199"/>
  <c r="V199"/>
  <c r="U199"/>
  <c r="T199"/>
  <c r="S199"/>
  <c r="R199"/>
  <c r="Q199"/>
  <c r="P199"/>
  <c r="O199"/>
  <c r="N199"/>
  <c r="M199"/>
  <c r="L199"/>
  <c r="K199"/>
  <c r="J199"/>
  <c r="A196"/>
  <c r="C196"/>
  <c r="A195"/>
  <c r="C195"/>
  <c r="A194"/>
  <c r="C194"/>
  <c r="A193"/>
  <c r="C193"/>
  <c r="A192"/>
  <c r="C192"/>
  <c r="A191"/>
  <c r="C191"/>
  <c r="A190"/>
  <c r="C190"/>
  <c r="A187"/>
  <c r="C187"/>
  <c r="A186"/>
  <c r="C186"/>
  <c r="A185"/>
  <c r="C185"/>
  <c r="A184"/>
  <c r="C184"/>
  <c r="A175"/>
  <c r="C175"/>
  <c r="A174"/>
  <c r="C174"/>
  <c r="A173"/>
  <c r="C173"/>
  <c r="A172"/>
  <c r="C172"/>
  <c r="A171"/>
  <c r="C171"/>
  <c r="A170"/>
  <c r="C170"/>
  <c r="A169"/>
  <c r="C169"/>
  <c r="A168"/>
  <c r="C168"/>
  <c r="A167"/>
  <c r="C167"/>
  <c r="A164"/>
  <c r="C164"/>
  <c r="A163"/>
  <c r="C163"/>
  <c r="A162"/>
  <c r="C162"/>
  <c r="A161"/>
  <c r="C161"/>
  <c r="A160"/>
  <c r="C160"/>
  <c r="A154"/>
  <c r="C154"/>
  <c r="A153"/>
  <c r="C153"/>
  <c r="A152"/>
  <c r="C152"/>
  <c r="A151"/>
  <c r="C151"/>
  <c r="A150"/>
  <c r="C150"/>
  <c r="A149"/>
  <c r="C149"/>
  <c r="A148"/>
  <c r="C148"/>
  <c r="A145"/>
  <c r="C145"/>
  <c r="A144"/>
  <c r="C144"/>
  <c r="A143"/>
  <c r="C143"/>
  <c r="A142"/>
  <c r="C142"/>
  <c r="A141"/>
  <c r="C141"/>
  <c r="A135"/>
  <c r="C135"/>
  <c r="A134"/>
  <c r="C134"/>
  <c r="A133"/>
  <c r="C133"/>
  <c r="A132"/>
  <c r="C132"/>
  <c r="A131"/>
  <c r="C131"/>
  <c r="C130"/>
  <c r="A127"/>
  <c r="C127"/>
  <c r="A126"/>
  <c r="C126"/>
  <c r="A125"/>
  <c r="C125"/>
  <c r="A124"/>
  <c r="C124"/>
  <c r="A123"/>
  <c r="C123"/>
  <c r="A116"/>
  <c r="C116"/>
  <c r="A115"/>
  <c r="C115"/>
  <c r="A114"/>
  <c r="C114"/>
  <c r="A113"/>
  <c r="C113"/>
  <c r="A112"/>
  <c r="C112"/>
  <c r="A111"/>
  <c r="C111"/>
  <c r="A110"/>
  <c r="C110"/>
  <c r="A109"/>
  <c r="C109"/>
  <c r="A108"/>
  <c r="C108"/>
  <c r="A105"/>
  <c r="C105"/>
  <c r="A104"/>
  <c r="C104"/>
  <c r="A103"/>
  <c r="C103"/>
  <c r="A102"/>
  <c r="C102"/>
  <c r="A101"/>
  <c r="C101"/>
  <c r="A100"/>
  <c r="C100"/>
  <c r="A94"/>
  <c r="C94"/>
  <c r="A93"/>
  <c r="C93"/>
  <c r="A92"/>
  <c r="C92"/>
  <c r="A91"/>
  <c r="C91"/>
  <c r="A90"/>
  <c r="C90"/>
  <c r="A89"/>
  <c r="C89"/>
  <c r="C88"/>
  <c r="A85"/>
  <c r="C85"/>
  <c r="A84"/>
  <c r="C84"/>
  <c r="A83"/>
  <c r="C83"/>
  <c r="A82"/>
  <c r="C82"/>
  <c r="A76"/>
  <c r="C76"/>
  <c r="A75"/>
  <c r="C75"/>
  <c r="A74"/>
  <c r="C74"/>
  <c r="A73"/>
  <c r="C73"/>
  <c r="A72"/>
  <c r="C72"/>
  <c r="A71"/>
  <c r="C71"/>
  <c r="A70"/>
  <c r="C70"/>
  <c r="A67"/>
  <c r="C67"/>
  <c r="A66"/>
  <c r="C66"/>
  <c r="A65"/>
  <c r="C65"/>
  <c r="A64"/>
  <c r="C64"/>
  <c r="A63"/>
  <c r="C63"/>
  <c r="A58"/>
  <c r="C58"/>
  <c r="A57"/>
  <c r="C57"/>
  <c r="A56"/>
  <c r="C56"/>
  <c r="A55"/>
  <c r="C55"/>
  <c r="A54"/>
  <c r="C54"/>
  <c r="A53"/>
  <c r="C53"/>
  <c r="A52"/>
  <c r="C52"/>
  <c r="A51"/>
  <c r="C51"/>
  <c r="A48"/>
  <c r="C48"/>
  <c r="A47"/>
  <c r="C47"/>
  <c r="A46"/>
  <c r="C46"/>
  <c r="A45"/>
  <c r="C45"/>
  <c r="A44"/>
  <c r="C44"/>
  <c r="A38"/>
  <c r="C38"/>
  <c r="A37"/>
  <c r="C37"/>
  <c r="A36"/>
  <c r="C36"/>
  <c r="A35"/>
  <c r="C35"/>
  <c r="A34"/>
  <c r="C34"/>
  <c r="A33"/>
  <c r="C33"/>
  <c r="A32"/>
  <c r="C32"/>
  <c r="A29"/>
  <c r="C29"/>
  <c r="A28"/>
  <c r="C28"/>
  <c r="C27"/>
  <c r="A26"/>
  <c r="C26"/>
  <c r="A25"/>
  <c r="C25"/>
  <c r="A19"/>
  <c r="C19"/>
  <c r="A18"/>
  <c r="C18"/>
  <c r="A17"/>
  <c r="C17"/>
  <c r="A16"/>
  <c r="C16"/>
  <c r="A15"/>
  <c r="C15"/>
  <c r="A14"/>
  <c r="C14"/>
  <c r="A13"/>
  <c r="C13"/>
  <c r="A10"/>
  <c r="C10"/>
  <c r="A9"/>
  <c r="C9"/>
  <c r="A8"/>
  <c r="C8"/>
  <c r="A7"/>
  <c r="C7"/>
  <c r="A6"/>
  <c r="C6"/>
  <c r="A5"/>
  <c r="C5"/>
  <c r="I199" l="1"/>
  <c r="G199"/>
  <c r="E199"/>
  <c r="D199"/>
</calcChain>
</file>

<file path=xl/sharedStrings.xml><?xml version="1.0" encoding="utf-8"?>
<sst xmlns="http://schemas.openxmlformats.org/spreadsheetml/2006/main" count="281" uniqueCount="173">
  <si>
    <t>всего</t>
  </si>
  <si>
    <t>Белки, г</t>
  </si>
  <si>
    <t>в т.ч. жив.</t>
  </si>
  <si>
    <t>в т.ч. раст.</t>
  </si>
  <si>
    <t>ЭЦ, ккал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</si>
  <si>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</si>
  <si>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</si>
  <si>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</si>
  <si>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</si>
  <si>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</si>
  <si>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</si>
  <si>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</si>
  <si>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</si>
  <si>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</si>
  <si>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</si>
  <si>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</si>
  <si>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</si>
  <si>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</si>
  <si>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</si>
  <si>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</si>
  <si>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</si>
  <si>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</si>
  <si>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</si>
  <si>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</si>
  <si>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</si>
  <si>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</si>
  <si>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</si>
  <si>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</si>
  <si>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</si>
  <si>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</si>
  <si>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</si>
  <si>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</si>
  <si>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</si>
  <si>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</si>
  <si>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</si>
  <si>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</si>
  <si>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</si>
  <si>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</si>
  <si>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</si>
  <si>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</si>
  <si>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</si>
  <si>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</si>
  <si>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</si>
  <si>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</si>
  <si>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</si>
  <si>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</si>
  <si>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</si>
  <si>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</si>
  <si>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</si>
  <si>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</si>
  <si>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</si>
  <si>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</si>
  <si>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</si>
  <si>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</si>
  <si>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</si>
  <si>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</si>
  <si>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</si>
  <si>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</si>
  <si>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</si>
  <si>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</si>
  <si>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</si>
  <si>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</si>
  <si>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</si>
  <si>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</si>
  <si>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</si>
  <si>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</si>
  <si>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</si>
  <si>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</si>
  <si>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</si>
  <si>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</si>
  <si>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А,мг</t>
  </si>
  <si>
    <t>РЭ,мкг</t>
  </si>
  <si>
    <t>ТЭ,мг</t>
  </si>
  <si>
    <t>Витамины, мг</t>
  </si>
  <si>
    <t>Минеральные элементы, мг</t>
  </si>
  <si>
    <t>Вы-ход, г</t>
  </si>
  <si>
    <t>Угле-воды, г</t>
  </si>
  <si>
    <t>Дата составления</t>
  </si>
  <si>
    <t>Дата печати</t>
  </si>
  <si>
    <t>Группа</t>
  </si>
  <si>
    <t>Физ.Норма</t>
  </si>
  <si>
    <t>Но-мер рец.</t>
  </si>
  <si>
    <t>Прием пищи, наименование изделий (блюд)</t>
  </si>
  <si>
    <t>Вита-мин С, мг</t>
  </si>
  <si>
    <t>1 день</t>
  </si>
  <si>
    <t>12-18 завтрак</t>
  </si>
  <si>
    <t>без физ.норм</t>
  </si>
  <si>
    <t>Завтрак</t>
  </si>
  <si>
    <t>Биточки (котлеты) из мяса говядины с морковью</t>
  </si>
  <si>
    <t>Соус красный основной</t>
  </si>
  <si>
    <t>Макаронные изделия отварные</t>
  </si>
  <si>
    <t>Чай</t>
  </si>
  <si>
    <t>Хлеб крестьянский с Валитек-8</t>
  </si>
  <si>
    <t>Хлеб ржаной</t>
  </si>
  <si>
    <t>Итого за 'Завтрак'</t>
  </si>
  <si>
    <t>Итого за день</t>
  </si>
  <si>
    <t>2 день</t>
  </si>
  <si>
    <t>Обед</t>
  </si>
  <si>
    <t>Горошек зеленый</t>
  </si>
  <si>
    <t>Суп картофельный с рыбой</t>
  </si>
  <si>
    <t>Гуляш из мяса говядины</t>
  </si>
  <si>
    <t>Каша гречневая рассыпчатая</t>
  </si>
  <si>
    <t>Компот из сухофруктов</t>
  </si>
  <si>
    <t>Итого за 'Обед'</t>
  </si>
  <si>
    <t>3 день</t>
  </si>
  <si>
    <t>Салат из припущенной моркови с растительным маслом</t>
  </si>
  <si>
    <t>Запеканка (сырники) из творога</t>
  </si>
  <si>
    <t>Молоко сгущенное</t>
  </si>
  <si>
    <t>Кисель плодово-ягодный из концентрата</t>
  </si>
  <si>
    <t>Батон с каротином</t>
  </si>
  <si>
    <t>4 день</t>
  </si>
  <si>
    <t>Салат из белокочанной капусты с морковью и растительным маслом</t>
  </si>
  <si>
    <t>Суп-пюре гороховый</t>
  </si>
  <si>
    <t>Гренки (сухарики)</t>
  </si>
  <si>
    <t>Запеканка картофельная, фаршированная отварным мясом говядины (вариант 2)</t>
  </si>
  <si>
    <t>Компот из чернослива и изюма</t>
  </si>
  <si>
    <t>5 день</t>
  </si>
  <si>
    <t>Зразы или рулет из рыбы (минтай)</t>
  </si>
  <si>
    <t xml:space="preserve">Рис припущенный с овощами </t>
  </si>
  <si>
    <t>Чай с лимоном</t>
  </si>
  <si>
    <t>6 день</t>
  </si>
  <si>
    <t>Салат из отварной свеклы с растительным маслом</t>
  </si>
  <si>
    <t>Суп картофельный с крупой</t>
  </si>
  <si>
    <t>Мясо говядины отварное</t>
  </si>
  <si>
    <t>Тефтели из мяса говядины</t>
  </si>
  <si>
    <t>Рагу из овощей</t>
  </si>
  <si>
    <t>Компот из изюма</t>
  </si>
  <si>
    <t>7 день</t>
  </si>
  <si>
    <t>Хлеб с маслом</t>
  </si>
  <si>
    <t>8 день</t>
  </si>
  <si>
    <t>Салат из отварного картофеля, моркови и репчатого лука с растительным маслом</t>
  </si>
  <si>
    <t>Суп-лапша на курином бульоне</t>
  </si>
  <si>
    <t>Биточки (котлеты) из мяса кур (вариант 2)</t>
  </si>
  <si>
    <t>Напиток из шиповника (вариант 2)</t>
  </si>
  <si>
    <t>9 день</t>
  </si>
  <si>
    <t>Хлеб с маслом и сыром</t>
  </si>
  <si>
    <t>Каша пшеничная молочная с маслом сливочным</t>
  </si>
  <si>
    <t>Чай с молоком</t>
  </si>
  <si>
    <t>10 день</t>
  </si>
  <si>
    <t>Огурец соленый</t>
  </si>
  <si>
    <t>Рассольник с крупой и сметаной (вариант 2)</t>
  </si>
  <si>
    <t>Голубцы с мясом говядины и рисом (ленивые)</t>
  </si>
  <si>
    <t>Напиток с витаминами Витошка</t>
  </si>
  <si>
    <t>Печень тушеная (безмолочное)</t>
  </si>
  <si>
    <t>Суп картофельный с макаронными изделиями</t>
  </si>
  <si>
    <t>Фрикадельки мясные</t>
  </si>
  <si>
    <t>Биточки (котлеты) из мяса говядины с крупой (геркулес)</t>
  </si>
  <si>
    <t>Рыба, запеченная в омлете</t>
  </si>
  <si>
    <t>Каша рисовая рассыпчатая</t>
  </si>
  <si>
    <t>Огурец свежий</t>
  </si>
  <si>
    <t>Щи из свежей капусты со сметаной (вариант 2)</t>
  </si>
  <si>
    <t>Запеканка картофельная, фаршированная отварным мясом говядины с овощами</t>
  </si>
  <si>
    <t>Фрикадельки из мяса говядины припущенные</t>
  </si>
  <si>
    <t>Картофельное пюре</t>
  </si>
  <si>
    <t>Суп картофельный с бобовыми</t>
  </si>
  <si>
    <t>Омлет запеченный или паровой</t>
  </si>
  <si>
    <t>Суп-пюре из картофеля</t>
  </si>
  <si>
    <t>Мясо кур отварное (порц., без кости)</t>
  </si>
  <si>
    <t>Яйцо отварное</t>
  </si>
  <si>
    <t>Каша ячневая молочная с маслом сливочным</t>
  </si>
  <si>
    <t>Салат из свежих томатов с растительным маслом</t>
  </si>
  <si>
    <t>Борщ с картофелем</t>
  </si>
  <si>
    <t>Бефстроганов из отварного мяса говядины</t>
  </si>
  <si>
    <t>Капуста тушеная</t>
  </si>
  <si>
    <t>Итого за период</t>
  </si>
  <si>
    <r>
      <t>В</t>
    </r>
    <r>
      <rPr>
        <vertAlign val="subscript"/>
        <sz val="10"/>
        <rFont val="Times New Roman"/>
        <family val="1"/>
        <charset val="204"/>
      </rPr>
      <t>1</t>
    </r>
  </si>
  <si>
    <r>
      <t>В</t>
    </r>
    <r>
      <rPr>
        <vertAlign val="subscript"/>
        <sz val="10"/>
        <rFont val="Times New Roman"/>
        <family val="1"/>
        <charset val="204"/>
      </rPr>
      <t>2</t>
    </r>
  </si>
  <si>
    <t>Исполнитель.: технолог отдела организации питания МАУ "СПТЦ"</t>
  </si>
  <si>
    <t>телефон: 8 (34383) 3-37-01</t>
  </si>
  <si>
    <t>e-mail: pitanie_sptc@ekarpinsk.ru</t>
  </si>
  <si>
    <t xml:space="preserve">01.09.2022 г. </t>
  </si>
  <si>
    <t>пром.</t>
  </si>
  <si>
    <t>Плов из мяса кур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</si>
</sst>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6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top"/>
    </xf>
    <xf numFmtId="49" fontId="2" fillId="0" borderId="0" xfId="0" quotePrefix="1" applyNumberFormat="1" applyFont="1" applyAlignment="1">
      <alignment vertical="top" wrapText="1"/>
    </xf>
    <xf numFmtId="0" fontId="2" fillId="0" borderId="0" xfId="0" applyNumberFormat="1" applyFont="1" applyAlignment="1">
      <alignment vertical="top"/>
    </xf>
    <xf numFmtId="0" fontId="2" fillId="0" borderId="4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vertical="top"/>
    </xf>
    <xf numFmtId="0" fontId="2" fillId="0" borderId="4" xfId="0" applyFont="1" applyBorder="1"/>
    <xf numFmtId="0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vertical="top"/>
    </xf>
    <xf numFmtId="0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 wrapText="1"/>
    </xf>
    <xf numFmtId="0" fontId="3" fillId="0" borderId="0" xfId="0" applyNumberFormat="1" applyFont="1" applyAlignment="1">
      <alignment vertical="top"/>
    </xf>
    <xf numFmtId="0" fontId="3" fillId="0" borderId="0" xfId="0" applyFont="1"/>
    <xf numFmtId="49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horizontal="center" vertical="top"/>
    </xf>
    <xf numFmtId="0" fontId="5" fillId="0" borderId="0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IS237"/>
  <sheetViews>
    <sheetView tabSelected="1" view="pageLayout" topLeftCell="A187" zoomScaleNormal="100" workbookViewId="0">
      <selection activeCell="B193" sqref="B193"/>
    </sheetView>
  </sheetViews>
  <sheetFormatPr defaultRowHeight="12.75" customHeight="1"/>
  <cols>
    <col min="1" max="1" width="5.140625" style="7" customWidth="1"/>
    <col min="2" max="2" width="51.42578125" style="21" customWidth="1"/>
    <col min="3" max="3" width="6.28515625" style="9" customWidth="1"/>
    <col min="4" max="4" width="7.7109375" style="9" customWidth="1"/>
    <col min="5" max="5" width="6.7109375" style="9" hidden="1" customWidth="1"/>
    <col min="6" max="6" width="7.5703125" style="9" customWidth="1"/>
    <col min="7" max="7" width="6.7109375" style="9" hidden="1" customWidth="1"/>
    <col min="8" max="8" width="7.140625" style="9" customWidth="1"/>
    <col min="9" max="9" width="6.42578125" style="9" customWidth="1"/>
    <col min="10" max="22" width="8.85546875" style="9" hidden="1" customWidth="1"/>
    <col min="23" max="23" width="7.140625" style="9" hidden="1" customWidth="1"/>
    <col min="24" max="25" width="5.7109375" style="9" hidden="1" customWidth="1"/>
    <col min="26" max="26" width="7.28515625" style="9" hidden="1" customWidth="1"/>
    <col min="27" max="28" width="5.7109375" style="9" hidden="1" customWidth="1"/>
    <col min="29" max="29" width="7" style="9" hidden="1" customWidth="1"/>
    <col min="30" max="31" width="5.7109375" style="9" hidden="1" customWidth="1"/>
    <col min="32" max="32" width="5" style="9" hidden="1" customWidth="1"/>
    <col min="33" max="33" width="5.7109375" style="9" hidden="1" customWidth="1"/>
    <col min="34" max="34" width="4" style="9" hidden="1" customWidth="1"/>
    <col min="35" max="35" width="8.140625" style="9" hidden="1" customWidth="1"/>
    <col min="36" max="80" width="8.85546875" style="2" hidden="1" customWidth="1"/>
    <col min="81" max="240" width="9.140625" style="2" hidden="1" customWidth="1"/>
    <col min="241" max="252" width="9.140625" style="2" hidden="1"/>
    <col min="253" max="253" width="9.140625" hidden="1"/>
  </cols>
  <sheetData>
    <row r="1" spans="1:252" ht="12.75" customHeight="1">
      <c r="A1" s="25" t="s">
        <v>81</v>
      </c>
      <c r="B1" s="24" t="s">
        <v>82</v>
      </c>
      <c r="C1" s="24" t="s">
        <v>75</v>
      </c>
      <c r="D1" s="24" t="s">
        <v>1</v>
      </c>
      <c r="E1" s="24"/>
      <c r="F1" s="24" t="s">
        <v>5</v>
      </c>
      <c r="G1" s="24"/>
      <c r="H1" s="24" t="s">
        <v>76</v>
      </c>
      <c r="I1" s="24" t="s">
        <v>4</v>
      </c>
      <c r="J1" s="3" t="s">
        <v>6</v>
      </c>
      <c r="K1" s="3" t="s">
        <v>7</v>
      </c>
      <c r="L1" s="3" t="s">
        <v>69</v>
      </c>
      <c r="M1" s="3" t="s">
        <v>8</v>
      </c>
      <c r="N1" s="3" t="s">
        <v>9</v>
      </c>
      <c r="O1" s="3" t="s">
        <v>10</v>
      </c>
      <c r="P1" s="3" t="s">
        <v>11</v>
      </c>
      <c r="Q1" s="3" t="s">
        <v>12</v>
      </c>
      <c r="R1" s="3" t="s">
        <v>13</v>
      </c>
      <c r="S1" s="3" t="s">
        <v>14</v>
      </c>
      <c r="T1" s="3" t="s">
        <v>15</v>
      </c>
      <c r="U1" s="3" t="s">
        <v>16</v>
      </c>
      <c r="V1" s="3" t="s">
        <v>17</v>
      </c>
      <c r="W1" s="24" t="s">
        <v>74</v>
      </c>
      <c r="X1" s="24"/>
      <c r="Y1" s="24"/>
      <c r="Z1" s="24"/>
      <c r="AA1" s="4" t="s">
        <v>73</v>
      </c>
      <c r="AB1" s="4"/>
      <c r="AC1" s="4"/>
      <c r="AD1" s="4"/>
      <c r="AE1" s="4"/>
      <c r="AF1" s="4"/>
      <c r="AG1" s="4"/>
      <c r="AH1" s="4"/>
      <c r="AI1" s="24" t="s">
        <v>83</v>
      </c>
      <c r="AJ1" s="5" t="s">
        <v>25</v>
      </c>
      <c r="AK1" s="5" t="s">
        <v>26</v>
      </c>
      <c r="AL1" s="5" t="s">
        <v>27</v>
      </c>
      <c r="AM1" s="5" t="s">
        <v>28</v>
      </c>
      <c r="AN1" s="5" t="s">
        <v>29</v>
      </c>
      <c r="AO1" s="5" t="s">
        <v>30</v>
      </c>
      <c r="AP1" s="5" t="s">
        <v>31</v>
      </c>
      <c r="AQ1" s="5" t="s">
        <v>32</v>
      </c>
      <c r="AR1" s="5" t="s">
        <v>33</v>
      </c>
      <c r="AS1" s="5" t="s">
        <v>34</v>
      </c>
      <c r="AT1" s="5" t="s">
        <v>35</v>
      </c>
      <c r="AU1" s="5" t="s">
        <v>36</v>
      </c>
      <c r="AV1" s="5" t="s">
        <v>37</v>
      </c>
      <c r="AW1" s="5" t="s">
        <v>38</v>
      </c>
      <c r="AX1" s="5" t="s">
        <v>39</v>
      </c>
      <c r="AY1" s="5" t="s">
        <v>40</v>
      </c>
      <c r="AZ1" s="5" t="s">
        <v>41</v>
      </c>
      <c r="BA1" s="5" t="s">
        <v>42</v>
      </c>
      <c r="BB1" s="5" t="s">
        <v>43</v>
      </c>
      <c r="BC1" s="5" t="s">
        <v>44</v>
      </c>
      <c r="BD1" s="5" t="s">
        <v>45</v>
      </c>
      <c r="BE1" s="5" t="s">
        <v>46</v>
      </c>
      <c r="BF1" s="5" t="s">
        <v>47</v>
      </c>
      <c r="BG1" s="5" t="s">
        <v>48</v>
      </c>
      <c r="BH1" s="5" t="s">
        <v>49</v>
      </c>
      <c r="BI1" s="5" t="s">
        <v>50</v>
      </c>
      <c r="BJ1" s="5" t="s">
        <v>51</v>
      </c>
      <c r="BK1" s="5" t="s">
        <v>52</v>
      </c>
      <c r="BL1" s="5" t="s">
        <v>53</v>
      </c>
      <c r="BM1" s="5" t="s">
        <v>54</v>
      </c>
      <c r="BN1" s="5" t="s">
        <v>55</v>
      </c>
      <c r="BO1" s="5" t="s">
        <v>56</v>
      </c>
      <c r="BP1" s="5" t="s">
        <v>57</v>
      </c>
      <c r="BQ1" s="5" t="s">
        <v>58</v>
      </c>
      <c r="BR1" s="5" t="s">
        <v>59</v>
      </c>
      <c r="BS1" s="5" t="s">
        <v>60</v>
      </c>
      <c r="BT1" s="5" t="s">
        <v>61</v>
      </c>
      <c r="BU1" s="5" t="s">
        <v>62</v>
      </c>
      <c r="BV1" s="5" t="s">
        <v>63</v>
      </c>
      <c r="BW1" s="5" t="s">
        <v>64</v>
      </c>
      <c r="BX1" s="5" t="s">
        <v>65</v>
      </c>
      <c r="BY1" s="5" t="s">
        <v>66</v>
      </c>
      <c r="BZ1" s="5" t="s">
        <v>67</v>
      </c>
      <c r="CA1" s="5" t="s">
        <v>68</v>
      </c>
      <c r="CB1" s="5"/>
    </row>
    <row r="2" spans="1:252" ht="12.75" customHeight="1">
      <c r="A2" s="26"/>
      <c r="B2" s="24"/>
      <c r="C2" s="24"/>
      <c r="D2" s="6" t="s">
        <v>0</v>
      </c>
      <c r="E2" s="6" t="s">
        <v>2</v>
      </c>
      <c r="F2" s="6" t="s">
        <v>0</v>
      </c>
      <c r="G2" s="6" t="s">
        <v>3</v>
      </c>
      <c r="H2" s="24"/>
      <c r="I2" s="2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 t="s">
        <v>18</v>
      </c>
      <c r="X2" s="3" t="s">
        <v>19</v>
      </c>
      <c r="Y2" s="3" t="s">
        <v>20</v>
      </c>
      <c r="Z2" s="3" t="s">
        <v>21</v>
      </c>
      <c r="AA2" s="3" t="s">
        <v>70</v>
      </c>
      <c r="AB2" s="3" t="s">
        <v>22</v>
      </c>
      <c r="AC2" s="3" t="s">
        <v>71</v>
      </c>
      <c r="AD2" s="3" t="s">
        <v>72</v>
      </c>
      <c r="AE2" s="3" t="s">
        <v>165</v>
      </c>
      <c r="AF2" s="3" t="s">
        <v>166</v>
      </c>
      <c r="AG2" s="3" t="s">
        <v>23</v>
      </c>
      <c r="AH2" s="3" t="s">
        <v>24</v>
      </c>
      <c r="AI2" s="24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</row>
    <row r="3" spans="1:252" ht="12.75" customHeight="1">
      <c r="B3" s="8" t="s">
        <v>84</v>
      </c>
    </row>
    <row r="4" spans="1:252" ht="12.75" customHeight="1">
      <c r="B4" s="8" t="s">
        <v>87</v>
      </c>
    </row>
    <row r="5" spans="1:252" ht="12.75" customHeight="1">
      <c r="A5" s="10" t="str">
        <f>"24/8"</f>
        <v>24/8</v>
      </c>
      <c r="B5" s="11" t="s">
        <v>88</v>
      </c>
      <c r="C5" s="12" t="str">
        <f>"100"</f>
        <v>100</v>
      </c>
      <c r="D5" s="12">
        <v>13.92</v>
      </c>
      <c r="E5" s="12">
        <v>13.84</v>
      </c>
      <c r="F5" s="12">
        <v>14.96</v>
      </c>
      <c r="G5" s="12">
        <v>4.97</v>
      </c>
      <c r="H5" s="12">
        <v>6.57</v>
      </c>
      <c r="I5" s="12">
        <v>215.11406512000002</v>
      </c>
      <c r="J5" s="12">
        <v>5.85</v>
      </c>
      <c r="K5" s="12">
        <v>3.25</v>
      </c>
      <c r="L5" s="12">
        <v>0</v>
      </c>
      <c r="M5" s="12">
        <v>0</v>
      </c>
      <c r="N5" s="12">
        <v>2.2799999999999998</v>
      </c>
      <c r="O5" s="12">
        <v>3.45</v>
      </c>
      <c r="P5" s="12">
        <v>0.84</v>
      </c>
      <c r="Q5" s="12">
        <v>0</v>
      </c>
      <c r="R5" s="12">
        <v>0</v>
      </c>
      <c r="S5" s="12">
        <v>0.11</v>
      </c>
      <c r="T5" s="12">
        <v>1.67</v>
      </c>
      <c r="U5" s="12">
        <v>292.62</v>
      </c>
      <c r="V5" s="12">
        <v>263.88</v>
      </c>
      <c r="W5" s="12">
        <v>30.21</v>
      </c>
      <c r="X5" s="12">
        <v>24.18</v>
      </c>
      <c r="Y5" s="12">
        <v>151.34</v>
      </c>
      <c r="Z5" s="12">
        <v>2.09</v>
      </c>
      <c r="AA5" s="12">
        <v>16.2</v>
      </c>
      <c r="AB5" s="12">
        <v>1637.6</v>
      </c>
      <c r="AC5" s="12">
        <v>428.2</v>
      </c>
      <c r="AD5" s="12">
        <v>2.76</v>
      </c>
      <c r="AE5" s="12">
        <v>0.05</v>
      </c>
      <c r="AF5" s="12">
        <v>0.14000000000000001</v>
      </c>
      <c r="AG5" s="12">
        <v>2.74</v>
      </c>
      <c r="AH5" s="12">
        <v>6.35</v>
      </c>
      <c r="AI5" s="12">
        <v>0.26</v>
      </c>
      <c r="AJ5" s="13">
        <v>0</v>
      </c>
      <c r="AK5" s="13">
        <v>765.66</v>
      </c>
      <c r="AL5" s="13">
        <v>591.69000000000005</v>
      </c>
      <c r="AM5" s="13">
        <v>1096.81</v>
      </c>
      <c r="AN5" s="13">
        <v>1733.72</v>
      </c>
      <c r="AO5" s="13">
        <v>333.3</v>
      </c>
      <c r="AP5" s="13">
        <v>591.05999999999995</v>
      </c>
      <c r="AQ5" s="13">
        <v>161.55000000000001</v>
      </c>
      <c r="AR5" s="13">
        <v>605.35</v>
      </c>
      <c r="AS5" s="13">
        <v>768.7</v>
      </c>
      <c r="AT5" s="13">
        <v>755.69</v>
      </c>
      <c r="AU5" s="13">
        <v>1261.01</v>
      </c>
      <c r="AV5" s="13">
        <v>487.07</v>
      </c>
      <c r="AW5" s="13">
        <v>646.66</v>
      </c>
      <c r="AX5" s="13">
        <v>2289.98</v>
      </c>
      <c r="AY5" s="13">
        <v>181.23</v>
      </c>
      <c r="AZ5" s="13">
        <v>524.49</v>
      </c>
      <c r="BA5" s="13">
        <v>601.92999999999995</v>
      </c>
      <c r="BB5" s="13">
        <v>490.17</v>
      </c>
      <c r="BC5" s="13">
        <v>205.82</v>
      </c>
      <c r="BD5" s="13">
        <v>0</v>
      </c>
      <c r="BE5" s="13">
        <v>0</v>
      </c>
      <c r="BF5" s="13">
        <v>0</v>
      </c>
      <c r="BG5" s="13">
        <v>0</v>
      </c>
      <c r="BH5" s="13">
        <v>0</v>
      </c>
      <c r="BI5" s="13">
        <v>0</v>
      </c>
      <c r="BJ5" s="13">
        <v>0</v>
      </c>
      <c r="BK5" s="13">
        <v>0.28000000000000003</v>
      </c>
      <c r="BL5" s="13">
        <v>0</v>
      </c>
      <c r="BM5" s="13">
        <v>0.18</v>
      </c>
      <c r="BN5" s="13">
        <v>0.01</v>
      </c>
      <c r="BO5" s="13">
        <v>0.03</v>
      </c>
      <c r="BP5" s="13">
        <v>0</v>
      </c>
      <c r="BQ5" s="13">
        <v>0</v>
      </c>
      <c r="BR5" s="13">
        <v>0</v>
      </c>
      <c r="BS5" s="13">
        <v>1.06</v>
      </c>
      <c r="BT5" s="13">
        <v>0</v>
      </c>
      <c r="BU5" s="13">
        <v>0</v>
      </c>
      <c r="BV5" s="13">
        <v>2.85</v>
      </c>
      <c r="BW5" s="13">
        <v>0</v>
      </c>
      <c r="BX5" s="13">
        <v>0</v>
      </c>
      <c r="BY5" s="13">
        <v>0</v>
      </c>
      <c r="BZ5" s="13">
        <v>0</v>
      </c>
      <c r="CA5" s="13">
        <v>0</v>
      </c>
      <c r="CB5" s="13">
        <v>86.03</v>
      </c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</row>
    <row r="6" spans="1:252" ht="12.75" customHeight="1">
      <c r="A6" s="10" t="str">
        <f>"8/11"</f>
        <v>8/11</v>
      </c>
      <c r="B6" s="11" t="s">
        <v>89</v>
      </c>
      <c r="C6" s="12" t="str">
        <f>"30"</f>
        <v>30</v>
      </c>
      <c r="D6" s="12">
        <v>0.21</v>
      </c>
      <c r="E6" s="12">
        <v>0</v>
      </c>
      <c r="F6" s="12">
        <v>0.64</v>
      </c>
      <c r="G6" s="12">
        <v>0.5</v>
      </c>
      <c r="H6" s="12">
        <v>1.55</v>
      </c>
      <c r="I6" s="12">
        <v>12.653760431754</v>
      </c>
      <c r="J6" s="12">
        <v>0.23</v>
      </c>
      <c r="K6" s="12">
        <v>0.36</v>
      </c>
      <c r="L6" s="12">
        <v>0</v>
      </c>
      <c r="M6" s="12">
        <v>0</v>
      </c>
      <c r="N6" s="12">
        <v>0.69</v>
      </c>
      <c r="O6" s="12">
        <v>0.76</v>
      </c>
      <c r="P6" s="12">
        <v>0.11</v>
      </c>
      <c r="Q6" s="12">
        <v>0</v>
      </c>
      <c r="R6" s="12">
        <v>0</v>
      </c>
      <c r="S6" s="12">
        <v>0.04</v>
      </c>
      <c r="T6" s="12">
        <v>7.0000000000000007E-2</v>
      </c>
      <c r="U6" s="12">
        <v>0.7</v>
      </c>
      <c r="V6" s="12">
        <v>14.12</v>
      </c>
      <c r="W6" s="12">
        <v>1</v>
      </c>
      <c r="X6" s="12">
        <v>1.31</v>
      </c>
      <c r="Y6" s="12">
        <v>2.69</v>
      </c>
      <c r="Z6" s="12">
        <v>0.05</v>
      </c>
      <c r="AA6" s="12">
        <v>1.77</v>
      </c>
      <c r="AB6" s="12">
        <v>168.06</v>
      </c>
      <c r="AC6" s="12">
        <v>49.21</v>
      </c>
      <c r="AD6" s="12">
        <v>0.28000000000000003</v>
      </c>
      <c r="AE6" s="12">
        <v>0</v>
      </c>
      <c r="AF6" s="12">
        <v>0</v>
      </c>
      <c r="AG6" s="12">
        <v>0.04</v>
      </c>
      <c r="AH6" s="12">
        <v>0.1</v>
      </c>
      <c r="AI6" s="12">
        <v>0.05</v>
      </c>
      <c r="AJ6" s="13">
        <v>0</v>
      </c>
      <c r="AK6" s="13">
        <v>6.39</v>
      </c>
      <c r="AL6" s="13">
        <v>5.76</v>
      </c>
      <c r="AM6" s="13">
        <v>10.39</v>
      </c>
      <c r="AN6" s="13">
        <v>3.72</v>
      </c>
      <c r="AO6" s="13">
        <v>1.99</v>
      </c>
      <c r="AP6" s="13">
        <v>4.32</v>
      </c>
      <c r="AQ6" s="13">
        <v>1.4</v>
      </c>
      <c r="AR6" s="13">
        <v>6.5</v>
      </c>
      <c r="AS6" s="13">
        <v>4.82</v>
      </c>
      <c r="AT6" s="13">
        <v>5.49</v>
      </c>
      <c r="AU6" s="13">
        <v>6.61</v>
      </c>
      <c r="AV6" s="13">
        <v>2.67</v>
      </c>
      <c r="AW6" s="13">
        <v>4.68</v>
      </c>
      <c r="AX6" s="13">
        <v>40.67</v>
      </c>
      <c r="AY6" s="13">
        <v>0</v>
      </c>
      <c r="AZ6" s="13">
        <v>11.99</v>
      </c>
      <c r="BA6" s="13">
        <v>6.56</v>
      </c>
      <c r="BB6" s="13">
        <v>3.34</v>
      </c>
      <c r="BC6" s="13">
        <v>2.58</v>
      </c>
      <c r="BD6" s="13">
        <v>0.01</v>
      </c>
      <c r="BE6" s="13">
        <v>0</v>
      </c>
      <c r="BF6" s="13">
        <v>0</v>
      </c>
      <c r="BG6" s="13">
        <v>0.01</v>
      </c>
      <c r="BH6" s="13">
        <v>0.01</v>
      </c>
      <c r="BI6" s="13">
        <v>0.02</v>
      </c>
      <c r="BJ6" s="13">
        <v>0</v>
      </c>
      <c r="BK6" s="13">
        <v>0.1</v>
      </c>
      <c r="BL6" s="13">
        <v>0</v>
      </c>
      <c r="BM6" s="13">
        <v>0.04</v>
      </c>
      <c r="BN6" s="13">
        <v>0</v>
      </c>
      <c r="BO6" s="13">
        <v>0</v>
      </c>
      <c r="BP6" s="13">
        <v>0</v>
      </c>
      <c r="BQ6" s="13">
        <v>0</v>
      </c>
      <c r="BR6" s="13">
        <v>0.01</v>
      </c>
      <c r="BS6" s="13">
        <v>0.16</v>
      </c>
      <c r="BT6" s="13">
        <v>0</v>
      </c>
      <c r="BU6" s="13">
        <v>0</v>
      </c>
      <c r="BV6" s="13">
        <v>0.3</v>
      </c>
      <c r="BW6" s="13">
        <v>0</v>
      </c>
      <c r="BX6" s="13">
        <v>0</v>
      </c>
      <c r="BY6" s="13">
        <v>0</v>
      </c>
      <c r="BZ6" s="13">
        <v>0</v>
      </c>
      <c r="CA6" s="13">
        <v>0</v>
      </c>
      <c r="CB6" s="13">
        <v>30.85</v>
      </c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</row>
    <row r="7" spans="1:252" ht="12.75" customHeight="1">
      <c r="A7" s="10" t="str">
        <f>"46/3"</f>
        <v>46/3</v>
      </c>
      <c r="B7" s="11" t="s">
        <v>90</v>
      </c>
      <c r="C7" s="12" t="str">
        <f>"180"</f>
        <v>180</v>
      </c>
      <c r="D7" s="12">
        <v>6.36</v>
      </c>
      <c r="E7" s="12">
        <v>0.04</v>
      </c>
      <c r="F7" s="12">
        <v>3.57</v>
      </c>
      <c r="G7" s="12">
        <v>0.8</v>
      </c>
      <c r="H7" s="12">
        <v>40.93</v>
      </c>
      <c r="I7" s="12">
        <v>220.7282094</v>
      </c>
      <c r="J7" s="12">
        <v>2.2400000000000002</v>
      </c>
      <c r="K7" s="12">
        <v>0.1</v>
      </c>
      <c r="L7" s="12">
        <v>0</v>
      </c>
      <c r="M7" s="12">
        <v>0</v>
      </c>
      <c r="N7" s="12">
        <v>1.17</v>
      </c>
      <c r="O7" s="12">
        <v>37.700000000000003</v>
      </c>
      <c r="P7" s="12">
        <v>2.06</v>
      </c>
      <c r="Q7" s="12">
        <v>0</v>
      </c>
      <c r="R7" s="12">
        <v>0</v>
      </c>
      <c r="S7" s="12">
        <v>0</v>
      </c>
      <c r="T7" s="12">
        <v>0.82</v>
      </c>
      <c r="U7" s="12">
        <v>176.71</v>
      </c>
      <c r="V7" s="12">
        <v>67.47</v>
      </c>
      <c r="W7" s="12">
        <v>12.64</v>
      </c>
      <c r="X7" s="12">
        <v>8.61</v>
      </c>
      <c r="Y7" s="12">
        <v>47.79</v>
      </c>
      <c r="Z7" s="12">
        <v>0.87</v>
      </c>
      <c r="AA7" s="12">
        <v>10.8</v>
      </c>
      <c r="AB7" s="12">
        <v>10.8</v>
      </c>
      <c r="AC7" s="12">
        <v>20.25</v>
      </c>
      <c r="AD7" s="12">
        <v>0.96</v>
      </c>
      <c r="AE7" s="12">
        <v>0.08</v>
      </c>
      <c r="AF7" s="12">
        <v>0.02</v>
      </c>
      <c r="AG7" s="12">
        <v>0.59</v>
      </c>
      <c r="AH7" s="12">
        <v>1.78</v>
      </c>
      <c r="AI7" s="12">
        <v>0</v>
      </c>
      <c r="AJ7" s="13">
        <v>0</v>
      </c>
      <c r="AK7" s="13">
        <v>275.61</v>
      </c>
      <c r="AL7" s="13">
        <v>251.98</v>
      </c>
      <c r="AM7" s="13">
        <v>472.07</v>
      </c>
      <c r="AN7" s="13">
        <v>147.44999999999999</v>
      </c>
      <c r="AO7" s="13">
        <v>89.89</v>
      </c>
      <c r="AP7" s="13">
        <v>182.63</v>
      </c>
      <c r="AQ7" s="13">
        <v>59.92</v>
      </c>
      <c r="AR7" s="13">
        <v>292.87</v>
      </c>
      <c r="AS7" s="13">
        <v>193.67</v>
      </c>
      <c r="AT7" s="13">
        <v>233.51</v>
      </c>
      <c r="AU7" s="13">
        <v>200.31</v>
      </c>
      <c r="AV7" s="13">
        <v>117.69</v>
      </c>
      <c r="AW7" s="13">
        <v>204.66</v>
      </c>
      <c r="AX7" s="13">
        <v>1797.43</v>
      </c>
      <c r="AY7" s="13">
        <v>0</v>
      </c>
      <c r="AZ7" s="13">
        <v>566.38</v>
      </c>
      <c r="BA7" s="13">
        <v>293.38</v>
      </c>
      <c r="BB7" s="13">
        <v>147.32</v>
      </c>
      <c r="BC7" s="13">
        <v>116.63</v>
      </c>
      <c r="BD7" s="13">
        <v>0.11</v>
      </c>
      <c r="BE7" s="13">
        <v>0.05</v>
      </c>
      <c r="BF7" s="13">
        <v>0.03</v>
      </c>
      <c r="BG7" s="13">
        <v>0.06</v>
      </c>
      <c r="BH7" s="13">
        <v>7.0000000000000007E-2</v>
      </c>
      <c r="BI7" s="13">
        <v>0.31</v>
      </c>
      <c r="BJ7" s="13">
        <v>0</v>
      </c>
      <c r="BK7" s="13">
        <v>0.97</v>
      </c>
      <c r="BL7" s="13">
        <v>0</v>
      </c>
      <c r="BM7" s="13">
        <v>0.28000000000000003</v>
      </c>
      <c r="BN7" s="13">
        <v>0</v>
      </c>
      <c r="BO7" s="13">
        <v>0</v>
      </c>
      <c r="BP7" s="13">
        <v>0</v>
      </c>
      <c r="BQ7" s="13">
        <v>0.06</v>
      </c>
      <c r="BR7" s="13">
        <v>0.1</v>
      </c>
      <c r="BS7" s="13">
        <v>0.72</v>
      </c>
      <c r="BT7" s="13">
        <v>0</v>
      </c>
      <c r="BU7" s="13">
        <v>0</v>
      </c>
      <c r="BV7" s="13">
        <v>0.28999999999999998</v>
      </c>
      <c r="BW7" s="13">
        <v>0.01</v>
      </c>
      <c r="BX7" s="13">
        <v>0</v>
      </c>
      <c r="BY7" s="13">
        <v>0</v>
      </c>
      <c r="BZ7" s="13">
        <v>0</v>
      </c>
      <c r="CA7" s="13">
        <v>0</v>
      </c>
      <c r="CB7" s="13">
        <v>9.08</v>
      </c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</row>
    <row r="8" spans="1:252" ht="12.75" customHeight="1">
      <c r="A8" s="10" t="str">
        <f>"27/10"</f>
        <v>27/10</v>
      </c>
      <c r="B8" s="11" t="s">
        <v>91</v>
      </c>
      <c r="C8" s="12" t="str">
        <f>"200"</f>
        <v>200</v>
      </c>
      <c r="D8" s="12">
        <v>0.08</v>
      </c>
      <c r="E8" s="12">
        <v>0</v>
      </c>
      <c r="F8" s="12">
        <v>0.02</v>
      </c>
      <c r="G8" s="12">
        <v>0.02</v>
      </c>
      <c r="H8" s="12">
        <v>9.84</v>
      </c>
      <c r="I8" s="12">
        <v>37.802231999999989</v>
      </c>
      <c r="J8" s="12">
        <v>0</v>
      </c>
      <c r="K8" s="12">
        <v>0</v>
      </c>
      <c r="L8" s="12">
        <v>0</v>
      </c>
      <c r="M8" s="12">
        <v>0</v>
      </c>
      <c r="N8" s="12">
        <v>9.8000000000000007</v>
      </c>
      <c r="O8" s="12">
        <v>0</v>
      </c>
      <c r="P8" s="12">
        <v>0.04</v>
      </c>
      <c r="Q8" s="12">
        <v>0</v>
      </c>
      <c r="R8" s="12">
        <v>0</v>
      </c>
      <c r="S8" s="12">
        <v>0</v>
      </c>
      <c r="T8" s="12">
        <v>0.03</v>
      </c>
      <c r="U8" s="12">
        <v>0.1</v>
      </c>
      <c r="V8" s="12">
        <v>0.3</v>
      </c>
      <c r="W8" s="12">
        <v>0.28999999999999998</v>
      </c>
      <c r="X8" s="12">
        <v>0</v>
      </c>
      <c r="Y8" s="12">
        <v>0</v>
      </c>
      <c r="Z8" s="12">
        <v>0.03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0</v>
      </c>
      <c r="BJ8" s="13">
        <v>0</v>
      </c>
      <c r="BK8" s="13">
        <v>0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0</v>
      </c>
      <c r="BU8" s="13">
        <v>0</v>
      </c>
      <c r="BV8" s="13">
        <v>0</v>
      </c>
      <c r="BW8" s="13">
        <v>0</v>
      </c>
      <c r="BX8" s="13">
        <v>0</v>
      </c>
      <c r="BY8" s="13">
        <v>0</v>
      </c>
      <c r="BZ8" s="13">
        <v>0</v>
      </c>
      <c r="CA8" s="13">
        <v>0</v>
      </c>
      <c r="CB8" s="13">
        <v>200.04</v>
      </c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</row>
    <row r="9" spans="1:252" ht="12.75" customHeight="1">
      <c r="A9" s="10" t="str">
        <f>"пром."</f>
        <v>пром.</v>
      </c>
      <c r="B9" s="11" t="s">
        <v>92</v>
      </c>
      <c r="C9" s="12" t="str">
        <f>"40"</f>
        <v>40</v>
      </c>
      <c r="D9" s="12">
        <v>2.68</v>
      </c>
      <c r="E9" s="12">
        <v>0</v>
      </c>
      <c r="F9" s="12">
        <v>0.28000000000000003</v>
      </c>
      <c r="G9" s="12">
        <v>0</v>
      </c>
      <c r="H9" s="12">
        <v>20.079999999999998</v>
      </c>
      <c r="I9" s="12">
        <v>84.217280000000002</v>
      </c>
      <c r="J9" s="12">
        <v>0</v>
      </c>
      <c r="K9" s="12">
        <v>0</v>
      </c>
      <c r="L9" s="12">
        <v>0</v>
      </c>
      <c r="M9" s="12">
        <v>0</v>
      </c>
      <c r="N9" s="12">
        <v>17.12</v>
      </c>
      <c r="O9" s="12">
        <v>0</v>
      </c>
      <c r="P9" s="12">
        <v>2.96</v>
      </c>
      <c r="Q9" s="12">
        <v>0</v>
      </c>
      <c r="R9" s="12">
        <v>0</v>
      </c>
      <c r="S9" s="12">
        <v>0</v>
      </c>
      <c r="T9" s="12">
        <v>4.8099999999999996</v>
      </c>
      <c r="U9" s="12">
        <v>16.12</v>
      </c>
      <c r="V9" s="12">
        <v>748.96</v>
      </c>
      <c r="W9" s="12">
        <v>296.14</v>
      </c>
      <c r="X9" s="12">
        <v>93</v>
      </c>
      <c r="Y9" s="12">
        <v>83.88</v>
      </c>
      <c r="Z9" s="12">
        <v>9.9499999999999993</v>
      </c>
      <c r="AA9" s="12">
        <v>1344</v>
      </c>
      <c r="AB9" s="12">
        <v>0</v>
      </c>
      <c r="AC9" s="12">
        <v>84</v>
      </c>
      <c r="AD9" s="12">
        <v>0.68</v>
      </c>
      <c r="AE9" s="12">
        <v>0.08</v>
      </c>
      <c r="AF9" s="12">
        <v>0.43</v>
      </c>
      <c r="AG9" s="12">
        <v>0</v>
      </c>
      <c r="AH9" s="12">
        <v>3.58</v>
      </c>
      <c r="AI9" s="12">
        <v>20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0.01</v>
      </c>
      <c r="BH9" s="13">
        <v>0</v>
      </c>
      <c r="BI9" s="13">
        <v>0.04</v>
      </c>
      <c r="BJ9" s="13">
        <v>0</v>
      </c>
      <c r="BK9" s="13">
        <v>0.35</v>
      </c>
      <c r="BL9" s="13">
        <v>0</v>
      </c>
      <c r="BM9" s="13">
        <v>0.12</v>
      </c>
      <c r="BN9" s="13">
        <v>0</v>
      </c>
      <c r="BO9" s="13">
        <v>0</v>
      </c>
      <c r="BP9" s="13">
        <v>0</v>
      </c>
      <c r="BQ9" s="13">
        <v>0</v>
      </c>
      <c r="BR9" s="13">
        <v>0.03</v>
      </c>
      <c r="BS9" s="13">
        <v>0.11</v>
      </c>
      <c r="BT9" s="13">
        <v>0</v>
      </c>
      <c r="BU9" s="13">
        <v>0</v>
      </c>
      <c r="BV9" s="13">
        <v>0.22</v>
      </c>
      <c r="BW9" s="13">
        <v>0.86</v>
      </c>
      <c r="BX9" s="13">
        <v>0</v>
      </c>
      <c r="BY9" s="13">
        <v>0</v>
      </c>
      <c r="BZ9" s="13">
        <v>0</v>
      </c>
      <c r="CA9" s="13">
        <v>0</v>
      </c>
      <c r="CB9" s="13">
        <v>3.2</v>
      </c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</row>
    <row r="10" spans="1:252" ht="12.75" customHeight="1">
      <c r="A10" s="14" t="str">
        <f>"пром."</f>
        <v>пром.</v>
      </c>
      <c r="B10" s="15" t="s">
        <v>93</v>
      </c>
      <c r="C10" s="16" t="str">
        <f>"25"</f>
        <v>25</v>
      </c>
      <c r="D10" s="16">
        <v>1.65</v>
      </c>
      <c r="E10" s="16">
        <v>0</v>
      </c>
      <c r="F10" s="16">
        <v>0.3</v>
      </c>
      <c r="G10" s="16">
        <v>0.3</v>
      </c>
      <c r="H10" s="16">
        <v>10.43</v>
      </c>
      <c r="I10" s="16">
        <v>48.344999999999999</v>
      </c>
      <c r="J10" s="16">
        <v>0.05</v>
      </c>
      <c r="K10" s="16">
        <v>0</v>
      </c>
      <c r="L10" s="16">
        <v>0</v>
      </c>
      <c r="M10" s="16">
        <v>0</v>
      </c>
      <c r="N10" s="16">
        <v>0.3</v>
      </c>
      <c r="O10" s="16">
        <v>8.0500000000000007</v>
      </c>
      <c r="P10" s="16">
        <v>2.08</v>
      </c>
      <c r="Q10" s="16">
        <v>0</v>
      </c>
      <c r="R10" s="16">
        <v>0</v>
      </c>
      <c r="S10" s="16">
        <v>0.25</v>
      </c>
      <c r="T10" s="16">
        <v>0.63</v>
      </c>
      <c r="U10" s="16">
        <v>152.5</v>
      </c>
      <c r="V10" s="16">
        <v>61.25</v>
      </c>
      <c r="W10" s="16">
        <v>8.75</v>
      </c>
      <c r="X10" s="16">
        <v>11.75</v>
      </c>
      <c r="Y10" s="16">
        <v>39.5</v>
      </c>
      <c r="Z10" s="16">
        <v>0.98</v>
      </c>
      <c r="AA10" s="16">
        <v>0</v>
      </c>
      <c r="AB10" s="16">
        <v>1.25</v>
      </c>
      <c r="AC10" s="16">
        <v>0.25</v>
      </c>
      <c r="AD10" s="16">
        <v>0.35</v>
      </c>
      <c r="AE10" s="16">
        <v>0.05</v>
      </c>
      <c r="AF10" s="16">
        <v>0.02</v>
      </c>
      <c r="AG10" s="16">
        <v>0.18</v>
      </c>
      <c r="AH10" s="16">
        <v>0.5</v>
      </c>
      <c r="AI10" s="16">
        <v>0</v>
      </c>
      <c r="AJ10" s="5">
        <v>0</v>
      </c>
      <c r="AK10" s="5">
        <v>80.5</v>
      </c>
      <c r="AL10" s="5">
        <v>62</v>
      </c>
      <c r="AM10" s="5">
        <v>106.75</v>
      </c>
      <c r="AN10" s="5">
        <v>55.75</v>
      </c>
      <c r="AO10" s="5">
        <v>23.25</v>
      </c>
      <c r="AP10" s="5">
        <v>49.5</v>
      </c>
      <c r="AQ10" s="5">
        <v>20</v>
      </c>
      <c r="AR10" s="5">
        <v>92.75</v>
      </c>
      <c r="AS10" s="5">
        <v>74.25</v>
      </c>
      <c r="AT10" s="5">
        <v>72.75</v>
      </c>
      <c r="AU10" s="5">
        <v>116</v>
      </c>
      <c r="AV10" s="5">
        <v>31</v>
      </c>
      <c r="AW10" s="5">
        <v>77.5</v>
      </c>
      <c r="AX10" s="5">
        <v>389.75</v>
      </c>
      <c r="AY10" s="5">
        <v>0</v>
      </c>
      <c r="AZ10" s="5">
        <v>131.5</v>
      </c>
      <c r="BA10" s="5">
        <v>72.75</v>
      </c>
      <c r="BB10" s="5">
        <v>45</v>
      </c>
      <c r="BC10" s="5">
        <v>32.5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0.04</v>
      </c>
      <c r="BL10" s="5">
        <v>0</v>
      </c>
      <c r="BM10" s="5">
        <v>0</v>
      </c>
      <c r="BN10" s="5">
        <v>0.01</v>
      </c>
      <c r="BO10" s="5">
        <v>0</v>
      </c>
      <c r="BP10" s="5">
        <v>0</v>
      </c>
      <c r="BQ10" s="5">
        <v>0</v>
      </c>
      <c r="BR10" s="5">
        <v>0</v>
      </c>
      <c r="BS10" s="5">
        <v>0.03</v>
      </c>
      <c r="BT10" s="5">
        <v>0</v>
      </c>
      <c r="BU10" s="5">
        <v>0</v>
      </c>
      <c r="BV10" s="5">
        <v>0.12</v>
      </c>
      <c r="BW10" s="5">
        <v>0.02</v>
      </c>
      <c r="BX10" s="5">
        <v>0</v>
      </c>
      <c r="BY10" s="5">
        <v>0</v>
      </c>
      <c r="BZ10" s="5">
        <v>0</v>
      </c>
      <c r="CA10" s="5">
        <v>0</v>
      </c>
      <c r="CB10" s="5">
        <v>11.75</v>
      </c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</row>
    <row r="11" spans="1:252" ht="12.75" customHeight="1">
      <c r="A11" s="17"/>
      <c r="B11" s="18" t="s">
        <v>94</v>
      </c>
      <c r="C11" s="19"/>
      <c r="D11" s="19">
        <v>24.9</v>
      </c>
      <c r="E11" s="19">
        <v>13.87</v>
      </c>
      <c r="F11" s="19">
        <v>19.77</v>
      </c>
      <c r="G11" s="19">
        <v>6.59</v>
      </c>
      <c r="H11" s="19">
        <v>89.39</v>
      </c>
      <c r="I11" s="19">
        <v>618.86</v>
      </c>
      <c r="J11" s="19">
        <v>8.3699999999999992</v>
      </c>
      <c r="K11" s="19">
        <v>3.71</v>
      </c>
      <c r="L11" s="19">
        <v>0</v>
      </c>
      <c r="M11" s="19">
        <v>0</v>
      </c>
      <c r="N11" s="19">
        <v>31.35</v>
      </c>
      <c r="O11" s="19">
        <v>49.96</v>
      </c>
      <c r="P11" s="19">
        <v>8.08</v>
      </c>
      <c r="Q11" s="19">
        <v>0</v>
      </c>
      <c r="R11" s="19">
        <v>0</v>
      </c>
      <c r="S11" s="19">
        <v>0.4</v>
      </c>
      <c r="T11" s="19">
        <v>8.0299999999999994</v>
      </c>
      <c r="U11" s="19">
        <v>638.75</v>
      </c>
      <c r="V11" s="19">
        <v>1155.97</v>
      </c>
      <c r="W11" s="19">
        <v>349.04</v>
      </c>
      <c r="X11" s="19">
        <v>138.85</v>
      </c>
      <c r="Y11" s="19">
        <v>325.20999999999998</v>
      </c>
      <c r="Z11" s="19">
        <v>13.97</v>
      </c>
      <c r="AA11" s="19">
        <v>1372.77</v>
      </c>
      <c r="AB11" s="19">
        <v>1817.71</v>
      </c>
      <c r="AC11" s="19">
        <v>581.91</v>
      </c>
      <c r="AD11" s="19">
        <v>5.03</v>
      </c>
      <c r="AE11" s="19">
        <v>0.26</v>
      </c>
      <c r="AF11" s="19">
        <v>0.61</v>
      </c>
      <c r="AG11" s="19">
        <v>3.54</v>
      </c>
      <c r="AH11" s="19">
        <v>12.32</v>
      </c>
      <c r="AI11" s="19">
        <v>20.309999999999999</v>
      </c>
      <c r="AJ11" s="20">
        <v>0</v>
      </c>
      <c r="AK11" s="20">
        <v>1128.1600000000001</v>
      </c>
      <c r="AL11" s="20">
        <v>911.42</v>
      </c>
      <c r="AM11" s="20">
        <v>1686.02</v>
      </c>
      <c r="AN11" s="20">
        <v>1940.64</v>
      </c>
      <c r="AO11" s="20">
        <v>448.42</v>
      </c>
      <c r="AP11" s="20">
        <v>827.51</v>
      </c>
      <c r="AQ11" s="20">
        <v>242.87</v>
      </c>
      <c r="AR11" s="20">
        <v>997.47</v>
      </c>
      <c r="AS11" s="20">
        <v>1041.43</v>
      </c>
      <c r="AT11" s="20">
        <v>1067.44</v>
      </c>
      <c r="AU11" s="20">
        <v>1583.92</v>
      </c>
      <c r="AV11" s="20">
        <v>638.41999999999996</v>
      </c>
      <c r="AW11" s="20">
        <v>933.5</v>
      </c>
      <c r="AX11" s="20">
        <v>4517.82</v>
      </c>
      <c r="AY11" s="20">
        <v>181.23</v>
      </c>
      <c r="AZ11" s="20">
        <v>1234.3599999999999</v>
      </c>
      <c r="BA11" s="20">
        <v>974.62</v>
      </c>
      <c r="BB11" s="20">
        <v>685.83</v>
      </c>
      <c r="BC11" s="20">
        <v>357.53</v>
      </c>
      <c r="BD11" s="20">
        <v>0.12</v>
      </c>
      <c r="BE11" s="20">
        <v>0.05</v>
      </c>
      <c r="BF11" s="20">
        <v>0.03</v>
      </c>
      <c r="BG11" s="20">
        <v>7.0000000000000007E-2</v>
      </c>
      <c r="BH11" s="20">
        <v>0.08</v>
      </c>
      <c r="BI11" s="20">
        <v>0.37</v>
      </c>
      <c r="BJ11" s="20">
        <v>0</v>
      </c>
      <c r="BK11" s="20">
        <v>1.74</v>
      </c>
      <c r="BL11" s="20">
        <v>0</v>
      </c>
      <c r="BM11" s="20">
        <v>0.62</v>
      </c>
      <c r="BN11" s="20">
        <v>0.02</v>
      </c>
      <c r="BO11" s="20">
        <v>0.03</v>
      </c>
      <c r="BP11" s="20">
        <v>0</v>
      </c>
      <c r="BQ11" s="20">
        <v>0.06</v>
      </c>
      <c r="BR11" s="20">
        <v>0.14000000000000001</v>
      </c>
      <c r="BS11" s="20">
        <v>2.08</v>
      </c>
      <c r="BT11" s="20">
        <v>0</v>
      </c>
      <c r="BU11" s="20">
        <v>0</v>
      </c>
      <c r="BV11" s="20">
        <v>3.77</v>
      </c>
      <c r="BW11" s="20">
        <v>0.89</v>
      </c>
      <c r="BX11" s="20">
        <v>0</v>
      </c>
      <c r="BY11" s="20">
        <v>0</v>
      </c>
      <c r="BZ11" s="20">
        <v>0</v>
      </c>
      <c r="CA11" s="20">
        <v>0</v>
      </c>
      <c r="CB11" s="20">
        <v>340.96</v>
      </c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</row>
    <row r="12" spans="1:252" ht="12.75" customHeight="1">
      <c r="B12" s="8" t="s">
        <v>97</v>
      </c>
    </row>
    <row r="13" spans="1:252" ht="12.75" customHeight="1">
      <c r="A13" s="10" t="str">
        <f>"1/1"</f>
        <v>1/1</v>
      </c>
      <c r="B13" s="11" t="s">
        <v>98</v>
      </c>
      <c r="C13" s="12" t="str">
        <f>"100"</f>
        <v>100</v>
      </c>
      <c r="D13" s="12">
        <v>3.04</v>
      </c>
      <c r="E13" s="12">
        <v>0</v>
      </c>
      <c r="F13" s="12">
        <v>4.1100000000000003</v>
      </c>
      <c r="G13" s="12">
        <v>4.1100000000000003</v>
      </c>
      <c r="H13" s="12">
        <v>11.17</v>
      </c>
      <c r="I13" s="12">
        <v>84.205519999999993</v>
      </c>
      <c r="J13" s="12">
        <v>0.5</v>
      </c>
      <c r="K13" s="12">
        <v>2.6</v>
      </c>
      <c r="L13" s="12">
        <v>0</v>
      </c>
      <c r="M13" s="12">
        <v>0</v>
      </c>
      <c r="N13" s="12">
        <v>3.23</v>
      </c>
      <c r="O13" s="12">
        <v>3.14</v>
      </c>
      <c r="P13" s="12">
        <v>4.8</v>
      </c>
      <c r="Q13" s="12">
        <v>0</v>
      </c>
      <c r="R13" s="12">
        <v>0</v>
      </c>
      <c r="S13" s="12">
        <v>0.1</v>
      </c>
      <c r="T13" s="12">
        <v>1.27</v>
      </c>
      <c r="U13" s="12">
        <v>352.8</v>
      </c>
      <c r="V13" s="12">
        <v>97.02</v>
      </c>
      <c r="W13" s="12">
        <v>19.600000000000001</v>
      </c>
      <c r="X13" s="12">
        <v>20.58</v>
      </c>
      <c r="Y13" s="12">
        <v>60.84</v>
      </c>
      <c r="Z13" s="12">
        <v>0.69</v>
      </c>
      <c r="AA13" s="12">
        <v>0</v>
      </c>
      <c r="AB13" s="12">
        <v>294</v>
      </c>
      <c r="AC13" s="12">
        <v>50</v>
      </c>
      <c r="AD13" s="12">
        <v>1.96</v>
      </c>
      <c r="AE13" s="12">
        <v>0.11</v>
      </c>
      <c r="AF13" s="12">
        <v>0.05</v>
      </c>
      <c r="AG13" s="12">
        <v>0.69</v>
      </c>
      <c r="AH13" s="12">
        <v>1.3</v>
      </c>
      <c r="AI13" s="12">
        <v>9.8000000000000007</v>
      </c>
      <c r="AJ13" s="13">
        <v>0</v>
      </c>
      <c r="AK13" s="13">
        <v>156.80000000000001</v>
      </c>
      <c r="AL13" s="13">
        <v>137.19999999999999</v>
      </c>
      <c r="AM13" s="13">
        <v>225.4</v>
      </c>
      <c r="AN13" s="13">
        <v>225.4</v>
      </c>
      <c r="AO13" s="13">
        <v>29.4</v>
      </c>
      <c r="AP13" s="13">
        <v>147</v>
      </c>
      <c r="AQ13" s="13">
        <v>35.28</v>
      </c>
      <c r="AR13" s="13">
        <v>127.4</v>
      </c>
      <c r="AS13" s="13">
        <v>137.19999999999999</v>
      </c>
      <c r="AT13" s="13">
        <v>336.14</v>
      </c>
      <c r="AU13" s="13">
        <v>460.6</v>
      </c>
      <c r="AV13" s="13">
        <v>62.72</v>
      </c>
      <c r="AW13" s="13">
        <v>156.80000000000001</v>
      </c>
      <c r="AX13" s="13">
        <v>343</v>
      </c>
      <c r="AY13" s="13">
        <v>0</v>
      </c>
      <c r="AZ13" s="13">
        <v>149.94</v>
      </c>
      <c r="BA13" s="13">
        <v>159.74</v>
      </c>
      <c r="BB13" s="13">
        <v>98</v>
      </c>
      <c r="BC13" s="13">
        <v>28.42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0.24</v>
      </c>
      <c r="BL13" s="13">
        <v>0</v>
      </c>
      <c r="BM13" s="13">
        <v>0.16</v>
      </c>
      <c r="BN13" s="13">
        <v>0.01</v>
      </c>
      <c r="BO13" s="13">
        <v>0.03</v>
      </c>
      <c r="BP13" s="13">
        <v>0</v>
      </c>
      <c r="BQ13" s="13">
        <v>0</v>
      </c>
      <c r="BR13" s="13">
        <v>0</v>
      </c>
      <c r="BS13" s="13">
        <v>0.93</v>
      </c>
      <c r="BT13" s="13">
        <v>0</v>
      </c>
      <c r="BU13" s="13">
        <v>0</v>
      </c>
      <c r="BV13" s="13">
        <v>2.31</v>
      </c>
      <c r="BW13" s="13">
        <v>0</v>
      </c>
      <c r="BX13" s="13">
        <v>0</v>
      </c>
      <c r="BY13" s="13">
        <v>0</v>
      </c>
      <c r="BZ13" s="13">
        <v>0</v>
      </c>
      <c r="CA13" s="13">
        <v>0</v>
      </c>
      <c r="CB13" s="13">
        <v>83.9</v>
      </c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</row>
    <row r="14" spans="1:252" ht="12.75" customHeight="1">
      <c r="A14" s="10" t="str">
        <f>"19/2"</f>
        <v>19/2</v>
      </c>
      <c r="B14" s="11" t="s">
        <v>99</v>
      </c>
      <c r="C14" s="12" t="str">
        <f>"250"</f>
        <v>250</v>
      </c>
      <c r="D14" s="12">
        <v>10.35</v>
      </c>
      <c r="E14" s="12">
        <v>8.3000000000000007</v>
      </c>
      <c r="F14" s="12">
        <v>7.52</v>
      </c>
      <c r="G14" s="12">
        <v>4.88</v>
      </c>
      <c r="H14" s="12">
        <v>19.75</v>
      </c>
      <c r="I14" s="12">
        <v>185.83399999999997</v>
      </c>
      <c r="J14" s="12">
        <v>1.22</v>
      </c>
      <c r="K14" s="12">
        <v>3.25</v>
      </c>
      <c r="L14" s="12">
        <v>0</v>
      </c>
      <c r="M14" s="12">
        <v>0</v>
      </c>
      <c r="N14" s="12">
        <v>2.78</v>
      </c>
      <c r="O14" s="12">
        <v>15.03</v>
      </c>
      <c r="P14" s="12">
        <v>1.94</v>
      </c>
      <c r="Q14" s="12">
        <v>0</v>
      </c>
      <c r="R14" s="12">
        <v>0</v>
      </c>
      <c r="S14" s="12">
        <v>0.25</v>
      </c>
      <c r="T14" s="12">
        <v>2.34</v>
      </c>
      <c r="U14" s="12">
        <v>93.02</v>
      </c>
      <c r="V14" s="12">
        <v>378.15</v>
      </c>
      <c r="W14" s="12">
        <v>17.32</v>
      </c>
      <c r="X14" s="12">
        <v>16.72</v>
      </c>
      <c r="Y14" s="12">
        <v>95.87</v>
      </c>
      <c r="Z14" s="12">
        <v>1</v>
      </c>
      <c r="AA14" s="12">
        <v>8.7799999999999994</v>
      </c>
      <c r="AB14" s="12">
        <v>1220</v>
      </c>
      <c r="AC14" s="12">
        <v>216.5</v>
      </c>
      <c r="AD14" s="12">
        <v>3.04</v>
      </c>
      <c r="AE14" s="12">
        <v>0.12</v>
      </c>
      <c r="AF14" s="12">
        <v>0.09</v>
      </c>
      <c r="AG14" s="12">
        <v>2.41</v>
      </c>
      <c r="AH14" s="12">
        <v>5.61</v>
      </c>
      <c r="AI14" s="12">
        <v>2.19</v>
      </c>
      <c r="AJ14" s="13">
        <v>0</v>
      </c>
      <c r="AK14" s="13">
        <v>524.12</v>
      </c>
      <c r="AL14" s="13">
        <v>418.64</v>
      </c>
      <c r="AM14" s="13">
        <v>742.32</v>
      </c>
      <c r="AN14" s="13">
        <v>873.9</v>
      </c>
      <c r="AO14" s="13">
        <v>230.54</v>
      </c>
      <c r="AP14" s="13">
        <v>496.53</v>
      </c>
      <c r="AQ14" s="13">
        <v>105.8</v>
      </c>
      <c r="AR14" s="13">
        <v>39.69</v>
      </c>
      <c r="AS14" s="13">
        <v>56.52</v>
      </c>
      <c r="AT14" s="13">
        <v>147.69999999999999</v>
      </c>
      <c r="AU14" s="13">
        <v>75.16</v>
      </c>
      <c r="AV14" s="13">
        <v>369.06</v>
      </c>
      <c r="AW14" s="13">
        <v>39.51</v>
      </c>
      <c r="AX14" s="13">
        <v>219.17</v>
      </c>
      <c r="AY14" s="13">
        <v>0</v>
      </c>
      <c r="AZ14" s="13">
        <v>29.7</v>
      </c>
      <c r="BA14" s="13">
        <v>27.27</v>
      </c>
      <c r="BB14" s="13">
        <v>28.87</v>
      </c>
      <c r="BC14" s="13">
        <v>12.86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3">
        <v>0.35</v>
      </c>
      <c r="BL14" s="13">
        <v>0</v>
      </c>
      <c r="BM14" s="13">
        <v>0.2</v>
      </c>
      <c r="BN14" s="13">
        <v>0.01</v>
      </c>
      <c r="BO14" s="13">
        <v>0.03</v>
      </c>
      <c r="BP14" s="13">
        <v>0</v>
      </c>
      <c r="BQ14" s="13">
        <v>0</v>
      </c>
      <c r="BR14" s="13">
        <v>0</v>
      </c>
      <c r="BS14" s="13">
        <v>1.21</v>
      </c>
      <c r="BT14" s="13">
        <v>0</v>
      </c>
      <c r="BU14" s="13">
        <v>0</v>
      </c>
      <c r="BV14" s="13">
        <v>2.73</v>
      </c>
      <c r="BW14" s="13">
        <v>0</v>
      </c>
      <c r="BX14" s="13">
        <v>0</v>
      </c>
      <c r="BY14" s="13">
        <v>0</v>
      </c>
      <c r="BZ14" s="13">
        <v>0</v>
      </c>
      <c r="CA14" s="13">
        <v>0</v>
      </c>
      <c r="CB14" s="13">
        <v>303.32</v>
      </c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</row>
    <row r="15" spans="1:252" ht="12.75" customHeight="1">
      <c r="A15" s="10" t="str">
        <f>"12/8"</f>
        <v>12/8</v>
      </c>
      <c r="B15" s="11" t="s">
        <v>100</v>
      </c>
      <c r="C15" s="12" t="str">
        <f>"100"</f>
        <v>100</v>
      </c>
      <c r="D15" s="12">
        <v>14.89</v>
      </c>
      <c r="E15" s="12">
        <v>14.17</v>
      </c>
      <c r="F15" s="12">
        <v>15.69</v>
      </c>
      <c r="G15" s="12">
        <v>0.09</v>
      </c>
      <c r="H15" s="12">
        <v>5.37</v>
      </c>
      <c r="I15" s="12">
        <v>221.16700000000003</v>
      </c>
      <c r="J15" s="12">
        <v>8.0500000000000007</v>
      </c>
      <c r="K15" s="12">
        <v>0.11</v>
      </c>
      <c r="L15" s="12">
        <v>0</v>
      </c>
      <c r="M15" s="12">
        <v>0</v>
      </c>
      <c r="N15" s="12">
        <v>1.33</v>
      </c>
      <c r="O15" s="12">
        <v>3.41</v>
      </c>
      <c r="P15" s="12">
        <v>0.63</v>
      </c>
      <c r="Q15" s="12">
        <v>0</v>
      </c>
      <c r="R15" s="12">
        <v>0</v>
      </c>
      <c r="S15" s="12">
        <v>0.03</v>
      </c>
      <c r="T15" s="12">
        <v>1.46</v>
      </c>
      <c r="U15" s="12">
        <v>234.7</v>
      </c>
      <c r="V15" s="12">
        <v>279.95999999999998</v>
      </c>
      <c r="W15" s="12">
        <v>15</v>
      </c>
      <c r="X15" s="12">
        <v>19.579999999999998</v>
      </c>
      <c r="Y15" s="12">
        <v>157.01</v>
      </c>
      <c r="Z15" s="12">
        <v>2.25</v>
      </c>
      <c r="AA15" s="12">
        <v>17</v>
      </c>
      <c r="AB15" s="12">
        <v>12.75</v>
      </c>
      <c r="AC15" s="12">
        <v>22.5</v>
      </c>
      <c r="AD15" s="12">
        <v>0.48</v>
      </c>
      <c r="AE15" s="12">
        <v>0.05</v>
      </c>
      <c r="AF15" s="12">
        <v>0.1</v>
      </c>
      <c r="AG15" s="12">
        <v>3.28</v>
      </c>
      <c r="AH15" s="12">
        <v>6.8</v>
      </c>
      <c r="AI15" s="12">
        <v>0.45</v>
      </c>
      <c r="AJ15" s="13">
        <v>0</v>
      </c>
      <c r="AK15" s="13">
        <v>810.97</v>
      </c>
      <c r="AL15" s="13">
        <v>616.70000000000005</v>
      </c>
      <c r="AM15" s="13">
        <v>1165.18</v>
      </c>
      <c r="AN15" s="13">
        <v>1981.66</v>
      </c>
      <c r="AO15" s="13">
        <v>346.28</v>
      </c>
      <c r="AP15" s="13">
        <v>627.29</v>
      </c>
      <c r="AQ15" s="13">
        <v>166.39</v>
      </c>
      <c r="AR15" s="13">
        <v>629.95000000000005</v>
      </c>
      <c r="AS15" s="13">
        <v>842.75</v>
      </c>
      <c r="AT15" s="13">
        <v>812.94</v>
      </c>
      <c r="AU15" s="13">
        <v>1364.83</v>
      </c>
      <c r="AV15" s="13">
        <v>550.79</v>
      </c>
      <c r="AW15" s="13">
        <v>729.89</v>
      </c>
      <c r="AX15" s="13">
        <v>2488.5500000000002</v>
      </c>
      <c r="AY15" s="13">
        <v>220.4</v>
      </c>
      <c r="AZ15" s="13">
        <v>568.96</v>
      </c>
      <c r="BA15" s="13">
        <v>619.12</v>
      </c>
      <c r="BB15" s="13">
        <v>513.95000000000005</v>
      </c>
      <c r="BC15" s="13">
        <v>206.82</v>
      </c>
      <c r="BD15" s="13">
        <v>0.13</v>
      </c>
      <c r="BE15" s="13">
        <v>0.06</v>
      </c>
      <c r="BF15" s="13">
        <v>0.03</v>
      </c>
      <c r="BG15" s="13">
        <v>7.0000000000000007E-2</v>
      </c>
      <c r="BH15" s="13">
        <v>0.08</v>
      </c>
      <c r="BI15" s="13">
        <v>0.38</v>
      </c>
      <c r="BJ15" s="13">
        <v>0</v>
      </c>
      <c r="BK15" s="13">
        <v>1.06</v>
      </c>
      <c r="BL15" s="13">
        <v>0</v>
      </c>
      <c r="BM15" s="13">
        <v>0.32</v>
      </c>
      <c r="BN15" s="13">
        <v>0</v>
      </c>
      <c r="BO15" s="13">
        <v>0</v>
      </c>
      <c r="BP15" s="13">
        <v>0</v>
      </c>
      <c r="BQ15" s="13">
        <v>7.0000000000000007E-2</v>
      </c>
      <c r="BR15" s="13">
        <v>0.11</v>
      </c>
      <c r="BS15" s="13">
        <v>0.86</v>
      </c>
      <c r="BT15" s="13">
        <v>0</v>
      </c>
      <c r="BU15" s="13">
        <v>0</v>
      </c>
      <c r="BV15" s="13">
        <v>7.0000000000000007E-2</v>
      </c>
      <c r="BW15" s="13">
        <v>0.01</v>
      </c>
      <c r="BX15" s="13">
        <v>0</v>
      </c>
      <c r="BY15" s="13">
        <v>0</v>
      </c>
      <c r="BZ15" s="13">
        <v>0</v>
      </c>
      <c r="CA15" s="13">
        <v>0</v>
      </c>
      <c r="CB15" s="13">
        <v>126.45</v>
      </c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</row>
    <row r="16" spans="1:252" ht="12.75" customHeight="1">
      <c r="A16" s="10" t="str">
        <f>"39/3"</f>
        <v>39/3</v>
      </c>
      <c r="B16" s="11" t="s">
        <v>101</v>
      </c>
      <c r="C16" s="12" t="str">
        <f>"180"</f>
        <v>180</v>
      </c>
      <c r="D16" s="12">
        <v>7.89</v>
      </c>
      <c r="E16" s="12">
        <v>0</v>
      </c>
      <c r="F16" s="12">
        <v>2.0699999999999998</v>
      </c>
      <c r="G16" s="12">
        <v>2.0699999999999998</v>
      </c>
      <c r="H16" s="12">
        <v>41.37</v>
      </c>
      <c r="I16" s="12">
        <v>205.09637939999999</v>
      </c>
      <c r="J16" s="12">
        <v>0.38</v>
      </c>
      <c r="K16" s="12">
        <v>0</v>
      </c>
      <c r="L16" s="12">
        <v>0</v>
      </c>
      <c r="M16" s="12">
        <v>0</v>
      </c>
      <c r="N16" s="12">
        <v>0.88</v>
      </c>
      <c r="O16" s="12">
        <v>33.630000000000003</v>
      </c>
      <c r="P16" s="12">
        <v>6.86</v>
      </c>
      <c r="Q16" s="12">
        <v>0</v>
      </c>
      <c r="R16" s="12">
        <v>0</v>
      </c>
      <c r="S16" s="12">
        <v>0</v>
      </c>
      <c r="T16" s="12">
        <v>1.54</v>
      </c>
      <c r="U16" s="12">
        <v>174.35</v>
      </c>
      <c r="V16" s="12">
        <v>240.43</v>
      </c>
      <c r="W16" s="12">
        <v>14</v>
      </c>
      <c r="X16" s="12">
        <v>121.5</v>
      </c>
      <c r="Y16" s="12">
        <v>177.41</v>
      </c>
      <c r="Z16" s="12">
        <v>4.17</v>
      </c>
      <c r="AA16" s="12">
        <v>0</v>
      </c>
      <c r="AB16" s="12">
        <v>5.75</v>
      </c>
      <c r="AC16" s="12">
        <v>1.28</v>
      </c>
      <c r="AD16" s="12">
        <v>0.51</v>
      </c>
      <c r="AE16" s="12">
        <v>0.23</v>
      </c>
      <c r="AF16" s="12">
        <v>0.12</v>
      </c>
      <c r="AG16" s="12">
        <v>2.2799999999999998</v>
      </c>
      <c r="AH16" s="12">
        <v>4.5999999999999996</v>
      </c>
      <c r="AI16" s="12">
        <v>0</v>
      </c>
      <c r="AJ16" s="13">
        <v>0</v>
      </c>
      <c r="AK16" s="13">
        <v>369.47</v>
      </c>
      <c r="AL16" s="13">
        <v>288.06</v>
      </c>
      <c r="AM16" s="13">
        <v>466.53</v>
      </c>
      <c r="AN16" s="13">
        <v>331.9</v>
      </c>
      <c r="AO16" s="13">
        <v>200.39</v>
      </c>
      <c r="AP16" s="13">
        <v>250.49</v>
      </c>
      <c r="AQ16" s="13">
        <v>112.72</v>
      </c>
      <c r="AR16" s="13">
        <v>370.72</v>
      </c>
      <c r="AS16" s="13">
        <v>363.21</v>
      </c>
      <c r="AT16" s="13">
        <v>701.37</v>
      </c>
      <c r="AU16" s="13">
        <v>690.09</v>
      </c>
      <c r="AV16" s="13">
        <v>187.87</v>
      </c>
      <c r="AW16" s="13">
        <v>450.88</v>
      </c>
      <c r="AX16" s="13">
        <v>1415.26</v>
      </c>
      <c r="AY16" s="13">
        <v>0</v>
      </c>
      <c r="AZ16" s="13">
        <v>313.11</v>
      </c>
      <c r="BA16" s="13">
        <v>379.49</v>
      </c>
      <c r="BB16" s="13">
        <v>269.27</v>
      </c>
      <c r="BC16" s="13">
        <v>206.65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0.01</v>
      </c>
      <c r="BJ16" s="13">
        <v>0</v>
      </c>
      <c r="BK16" s="13">
        <v>0.33</v>
      </c>
      <c r="BL16" s="13">
        <v>0</v>
      </c>
      <c r="BM16" s="13">
        <v>0.03</v>
      </c>
      <c r="BN16" s="13">
        <v>0.01</v>
      </c>
      <c r="BO16" s="13">
        <v>0</v>
      </c>
      <c r="BP16" s="13">
        <v>0</v>
      </c>
      <c r="BQ16" s="13">
        <v>0</v>
      </c>
      <c r="BR16" s="13">
        <v>0.01</v>
      </c>
      <c r="BS16" s="13">
        <v>0.67</v>
      </c>
      <c r="BT16" s="13">
        <v>0.01</v>
      </c>
      <c r="BU16" s="13">
        <v>0</v>
      </c>
      <c r="BV16" s="13">
        <v>0.66</v>
      </c>
      <c r="BW16" s="13">
        <v>0.06</v>
      </c>
      <c r="BX16" s="13">
        <v>0</v>
      </c>
      <c r="BY16" s="13">
        <v>0</v>
      </c>
      <c r="BZ16" s="13">
        <v>0</v>
      </c>
      <c r="CA16" s="13">
        <v>0</v>
      </c>
      <c r="CB16" s="13">
        <v>105.25</v>
      </c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</row>
    <row r="17" spans="1:252" ht="12.75" customHeight="1">
      <c r="A17" s="10" t="str">
        <f>"6/10"</f>
        <v>6/10</v>
      </c>
      <c r="B17" s="11" t="s">
        <v>102</v>
      </c>
      <c r="C17" s="12" t="str">
        <f>"200"</f>
        <v>200</v>
      </c>
      <c r="D17" s="12">
        <v>1.02</v>
      </c>
      <c r="E17" s="12">
        <v>0</v>
      </c>
      <c r="F17" s="12">
        <v>0.06</v>
      </c>
      <c r="G17" s="12">
        <v>0.06</v>
      </c>
      <c r="H17" s="12">
        <v>23.18</v>
      </c>
      <c r="I17" s="12">
        <v>87.598919999999993</v>
      </c>
      <c r="J17" s="12">
        <v>0.02</v>
      </c>
      <c r="K17" s="12">
        <v>0</v>
      </c>
      <c r="L17" s="12">
        <v>0</v>
      </c>
      <c r="M17" s="12">
        <v>0</v>
      </c>
      <c r="N17" s="12">
        <v>19.190000000000001</v>
      </c>
      <c r="O17" s="12">
        <v>0.56999999999999995</v>
      </c>
      <c r="P17" s="12">
        <v>3.42</v>
      </c>
      <c r="Q17" s="12">
        <v>0</v>
      </c>
      <c r="R17" s="12">
        <v>0</v>
      </c>
      <c r="S17" s="12">
        <v>0.3</v>
      </c>
      <c r="T17" s="12">
        <v>0.81</v>
      </c>
      <c r="U17" s="12">
        <v>3.47</v>
      </c>
      <c r="V17" s="12">
        <v>340.26</v>
      </c>
      <c r="W17" s="12">
        <v>31.33</v>
      </c>
      <c r="X17" s="12">
        <v>19.95</v>
      </c>
      <c r="Y17" s="12">
        <v>27.16</v>
      </c>
      <c r="Z17" s="12">
        <v>0.65</v>
      </c>
      <c r="AA17" s="12">
        <v>0</v>
      </c>
      <c r="AB17" s="12">
        <v>630</v>
      </c>
      <c r="AC17" s="12">
        <v>116.6</v>
      </c>
      <c r="AD17" s="12">
        <v>1.1000000000000001</v>
      </c>
      <c r="AE17" s="12">
        <v>0.02</v>
      </c>
      <c r="AF17" s="12">
        <v>0.04</v>
      </c>
      <c r="AG17" s="12">
        <v>0.51</v>
      </c>
      <c r="AH17" s="12">
        <v>0.78</v>
      </c>
      <c r="AI17" s="12">
        <v>0.32</v>
      </c>
      <c r="AJ17" s="13">
        <v>0</v>
      </c>
      <c r="AK17" s="13">
        <v>0.01</v>
      </c>
      <c r="AL17" s="13">
        <v>0.01</v>
      </c>
      <c r="AM17" s="13">
        <v>0.01</v>
      </c>
      <c r="AN17" s="13">
        <v>0.02</v>
      </c>
      <c r="AO17" s="13">
        <v>0</v>
      </c>
      <c r="AP17" s="13">
        <v>0.01</v>
      </c>
      <c r="AQ17" s="13">
        <v>0</v>
      </c>
      <c r="AR17" s="13">
        <v>0.01</v>
      </c>
      <c r="AS17" s="13">
        <v>0.01</v>
      </c>
      <c r="AT17" s="13">
        <v>0.01</v>
      </c>
      <c r="AU17" s="13">
        <v>0.06</v>
      </c>
      <c r="AV17" s="13">
        <v>0</v>
      </c>
      <c r="AW17" s="13">
        <v>0.01</v>
      </c>
      <c r="AX17" s="13">
        <v>0.03</v>
      </c>
      <c r="AY17" s="13">
        <v>0</v>
      </c>
      <c r="AZ17" s="13">
        <v>0.02</v>
      </c>
      <c r="BA17" s="13">
        <v>0.01</v>
      </c>
      <c r="BB17" s="13">
        <v>0.01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3"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0.01</v>
      </c>
      <c r="BT17" s="13">
        <v>0</v>
      </c>
      <c r="BU17" s="13">
        <v>0</v>
      </c>
      <c r="BV17" s="13">
        <v>0.01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214.01</v>
      </c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</row>
    <row r="18" spans="1:252" ht="12.75" customHeight="1">
      <c r="A18" s="10" t="str">
        <f>"пром."</f>
        <v>пром.</v>
      </c>
      <c r="B18" s="11" t="s">
        <v>92</v>
      </c>
      <c r="C18" s="12" t="str">
        <f>"40"</f>
        <v>40</v>
      </c>
      <c r="D18" s="12">
        <v>2.68</v>
      </c>
      <c r="E18" s="12">
        <v>0</v>
      </c>
      <c r="F18" s="12">
        <v>0.28000000000000003</v>
      </c>
      <c r="G18" s="12">
        <v>0</v>
      </c>
      <c r="H18" s="12">
        <v>20.079999999999998</v>
      </c>
      <c r="I18" s="12">
        <v>84.217280000000002</v>
      </c>
      <c r="J18" s="12">
        <v>0</v>
      </c>
      <c r="K18" s="12">
        <v>0</v>
      </c>
      <c r="L18" s="12">
        <v>0</v>
      </c>
      <c r="M18" s="12">
        <v>0</v>
      </c>
      <c r="N18" s="12">
        <v>17.12</v>
      </c>
      <c r="O18" s="12">
        <v>0</v>
      </c>
      <c r="P18" s="12">
        <v>2.96</v>
      </c>
      <c r="Q18" s="12">
        <v>0</v>
      </c>
      <c r="R18" s="12">
        <v>0</v>
      </c>
      <c r="S18" s="12">
        <v>0</v>
      </c>
      <c r="T18" s="12">
        <v>4.8099999999999996</v>
      </c>
      <c r="U18" s="12">
        <v>16.12</v>
      </c>
      <c r="V18" s="12">
        <v>748.96</v>
      </c>
      <c r="W18" s="12">
        <v>296.14</v>
      </c>
      <c r="X18" s="12">
        <v>93</v>
      </c>
      <c r="Y18" s="12">
        <v>83.88</v>
      </c>
      <c r="Z18" s="12">
        <v>9.9499999999999993</v>
      </c>
      <c r="AA18" s="12">
        <v>1344</v>
      </c>
      <c r="AB18" s="12">
        <v>0</v>
      </c>
      <c r="AC18" s="12">
        <v>84</v>
      </c>
      <c r="AD18" s="12">
        <v>0.68</v>
      </c>
      <c r="AE18" s="12">
        <v>0.08</v>
      </c>
      <c r="AF18" s="12">
        <v>0.43</v>
      </c>
      <c r="AG18" s="12">
        <v>0</v>
      </c>
      <c r="AH18" s="12">
        <v>3.58</v>
      </c>
      <c r="AI18" s="12">
        <v>20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3">
        <v>0</v>
      </c>
      <c r="AQ18" s="13">
        <v>0</v>
      </c>
      <c r="AR18" s="13">
        <v>0</v>
      </c>
      <c r="AS18" s="13">
        <v>0</v>
      </c>
      <c r="AT18" s="13">
        <v>0</v>
      </c>
      <c r="AU18" s="13">
        <v>0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0.01</v>
      </c>
      <c r="BH18" s="13">
        <v>0</v>
      </c>
      <c r="BI18" s="13">
        <v>0.04</v>
      </c>
      <c r="BJ18" s="13">
        <v>0</v>
      </c>
      <c r="BK18" s="13">
        <v>0.35</v>
      </c>
      <c r="BL18" s="13">
        <v>0</v>
      </c>
      <c r="BM18" s="13">
        <v>0.12</v>
      </c>
      <c r="BN18" s="13">
        <v>0</v>
      </c>
      <c r="BO18" s="13">
        <v>0</v>
      </c>
      <c r="BP18" s="13">
        <v>0</v>
      </c>
      <c r="BQ18" s="13">
        <v>0</v>
      </c>
      <c r="BR18" s="13">
        <v>0.03</v>
      </c>
      <c r="BS18" s="13">
        <v>0.11</v>
      </c>
      <c r="BT18" s="13">
        <v>0</v>
      </c>
      <c r="BU18" s="13">
        <v>0</v>
      </c>
      <c r="BV18" s="13">
        <v>0.22</v>
      </c>
      <c r="BW18" s="13">
        <v>0.86</v>
      </c>
      <c r="BX18" s="13">
        <v>0</v>
      </c>
      <c r="BY18" s="13">
        <v>0</v>
      </c>
      <c r="BZ18" s="13">
        <v>0</v>
      </c>
      <c r="CA18" s="13">
        <v>0</v>
      </c>
      <c r="CB18" s="13">
        <v>3.2</v>
      </c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</row>
    <row r="19" spans="1:252" ht="12.75" customHeight="1">
      <c r="A19" s="14" t="str">
        <f>"пром."</f>
        <v>пром.</v>
      </c>
      <c r="B19" s="15" t="s">
        <v>93</v>
      </c>
      <c r="C19" s="16" t="str">
        <f>"25"</f>
        <v>25</v>
      </c>
      <c r="D19" s="16">
        <v>1.65</v>
      </c>
      <c r="E19" s="16">
        <v>0</v>
      </c>
      <c r="F19" s="16">
        <v>0.3</v>
      </c>
      <c r="G19" s="16">
        <v>0.3</v>
      </c>
      <c r="H19" s="16">
        <v>10.43</v>
      </c>
      <c r="I19" s="16">
        <v>48.344999999999999</v>
      </c>
      <c r="J19" s="16">
        <v>0.05</v>
      </c>
      <c r="K19" s="16">
        <v>0</v>
      </c>
      <c r="L19" s="16">
        <v>0</v>
      </c>
      <c r="M19" s="16">
        <v>0</v>
      </c>
      <c r="N19" s="16">
        <v>0.3</v>
      </c>
      <c r="O19" s="16">
        <v>8.0500000000000007</v>
      </c>
      <c r="P19" s="16">
        <v>2.08</v>
      </c>
      <c r="Q19" s="16">
        <v>0</v>
      </c>
      <c r="R19" s="16">
        <v>0</v>
      </c>
      <c r="S19" s="16">
        <v>0.25</v>
      </c>
      <c r="T19" s="16">
        <v>0.63</v>
      </c>
      <c r="U19" s="16">
        <v>152.5</v>
      </c>
      <c r="V19" s="16">
        <v>61.25</v>
      </c>
      <c r="W19" s="16">
        <v>8.75</v>
      </c>
      <c r="X19" s="16">
        <v>11.75</v>
      </c>
      <c r="Y19" s="16">
        <v>39.5</v>
      </c>
      <c r="Z19" s="16">
        <v>0.98</v>
      </c>
      <c r="AA19" s="16">
        <v>0</v>
      </c>
      <c r="AB19" s="16">
        <v>1.25</v>
      </c>
      <c r="AC19" s="16">
        <v>0.25</v>
      </c>
      <c r="AD19" s="16">
        <v>0.35</v>
      </c>
      <c r="AE19" s="16">
        <v>0.05</v>
      </c>
      <c r="AF19" s="16">
        <v>0.02</v>
      </c>
      <c r="AG19" s="16">
        <v>0.18</v>
      </c>
      <c r="AH19" s="16">
        <v>0.5</v>
      </c>
      <c r="AI19" s="16">
        <v>0</v>
      </c>
      <c r="AJ19" s="5">
        <v>0</v>
      </c>
      <c r="AK19" s="5">
        <v>80.5</v>
      </c>
      <c r="AL19" s="5">
        <v>62</v>
      </c>
      <c r="AM19" s="5">
        <v>106.75</v>
      </c>
      <c r="AN19" s="5">
        <v>55.75</v>
      </c>
      <c r="AO19" s="5">
        <v>23.25</v>
      </c>
      <c r="AP19" s="5">
        <v>49.5</v>
      </c>
      <c r="AQ19" s="5">
        <v>20</v>
      </c>
      <c r="AR19" s="5">
        <v>92.75</v>
      </c>
      <c r="AS19" s="5">
        <v>74.25</v>
      </c>
      <c r="AT19" s="5">
        <v>72.75</v>
      </c>
      <c r="AU19" s="5">
        <v>116</v>
      </c>
      <c r="AV19" s="5">
        <v>31</v>
      </c>
      <c r="AW19" s="5">
        <v>77.5</v>
      </c>
      <c r="AX19" s="5">
        <v>389.75</v>
      </c>
      <c r="AY19" s="5">
        <v>0</v>
      </c>
      <c r="AZ19" s="5">
        <v>131.5</v>
      </c>
      <c r="BA19" s="5">
        <v>72.75</v>
      </c>
      <c r="BB19" s="5">
        <v>45</v>
      </c>
      <c r="BC19" s="5">
        <v>32.5</v>
      </c>
      <c r="BD19" s="5">
        <v>0</v>
      </c>
      <c r="BE19" s="5">
        <v>0</v>
      </c>
      <c r="BF19" s="5">
        <v>0</v>
      </c>
      <c r="BG19" s="5">
        <v>0</v>
      </c>
      <c r="BH19" s="5">
        <v>0</v>
      </c>
      <c r="BI19" s="5">
        <v>0</v>
      </c>
      <c r="BJ19" s="5">
        <v>0</v>
      </c>
      <c r="BK19" s="5">
        <v>0.04</v>
      </c>
      <c r="BL19" s="5">
        <v>0</v>
      </c>
      <c r="BM19" s="5">
        <v>0</v>
      </c>
      <c r="BN19" s="5">
        <v>0.01</v>
      </c>
      <c r="BO19" s="5">
        <v>0</v>
      </c>
      <c r="BP19" s="5">
        <v>0</v>
      </c>
      <c r="BQ19" s="5">
        <v>0</v>
      </c>
      <c r="BR19" s="5">
        <v>0</v>
      </c>
      <c r="BS19" s="5">
        <v>0.03</v>
      </c>
      <c r="BT19" s="5">
        <v>0</v>
      </c>
      <c r="BU19" s="5">
        <v>0</v>
      </c>
      <c r="BV19" s="5">
        <v>0.12</v>
      </c>
      <c r="BW19" s="5">
        <v>0.02</v>
      </c>
      <c r="BX19" s="5">
        <v>0</v>
      </c>
      <c r="BY19" s="5">
        <v>0</v>
      </c>
      <c r="BZ19" s="5">
        <v>0</v>
      </c>
      <c r="CA19" s="5">
        <v>0</v>
      </c>
      <c r="CB19" s="5">
        <v>11.75</v>
      </c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</row>
    <row r="20" spans="1:252" ht="12.75" customHeight="1">
      <c r="A20" s="17"/>
      <c r="B20" s="18" t="s">
        <v>103</v>
      </c>
      <c r="C20" s="19"/>
      <c r="D20" s="19">
        <v>41.51</v>
      </c>
      <c r="E20" s="19">
        <v>22.48</v>
      </c>
      <c r="F20" s="19">
        <v>30.03</v>
      </c>
      <c r="G20" s="19">
        <v>11.51</v>
      </c>
      <c r="H20" s="19">
        <v>131.34</v>
      </c>
      <c r="I20" s="19">
        <v>916.46</v>
      </c>
      <c r="J20" s="19">
        <v>10.220000000000001</v>
      </c>
      <c r="K20" s="19">
        <v>5.96</v>
      </c>
      <c r="L20" s="19">
        <v>0</v>
      </c>
      <c r="M20" s="19">
        <v>0</v>
      </c>
      <c r="N20" s="19">
        <v>44.83</v>
      </c>
      <c r="O20" s="19">
        <v>63.83</v>
      </c>
      <c r="P20" s="19">
        <v>22.68</v>
      </c>
      <c r="Q20" s="19">
        <v>0</v>
      </c>
      <c r="R20" s="19">
        <v>0</v>
      </c>
      <c r="S20" s="19">
        <v>0.93</v>
      </c>
      <c r="T20" s="19">
        <v>12.86</v>
      </c>
      <c r="U20" s="19">
        <v>1026.95</v>
      </c>
      <c r="V20" s="19">
        <v>2146.0300000000002</v>
      </c>
      <c r="W20" s="19">
        <v>402.14</v>
      </c>
      <c r="X20" s="19">
        <v>303.08</v>
      </c>
      <c r="Y20" s="19">
        <v>641.66</v>
      </c>
      <c r="Z20" s="19">
        <v>19.670000000000002</v>
      </c>
      <c r="AA20" s="19">
        <v>1369.78</v>
      </c>
      <c r="AB20" s="19">
        <v>2163.75</v>
      </c>
      <c r="AC20" s="19">
        <v>491.13</v>
      </c>
      <c r="AD20" s="19">
        <v>8.11</v>
      </c>
      <c r="AE20" s="19">
        <v>0.65</v>
      </c>
      <c r="AF20" s="19">
        <v>0.84</v>
      </c>
      <c r="AG20" s="19">
        <v>9.34</v>
      </c>
      <c r="AH20" s="19">
        <v>23.16</v>
      </c>
      <c r="AI20" s="19">
        <v>32.76</v>
      </c>
      <c r="AJ20" s="20">
        <v>0</v>
      </c>
      <c r="AK20" s="20">
        <v>1941.87</v>
      </c>
      <c r="AL20" s="20">
        <v>1522.61</v>
      </c>
      <c r="AM20" s="20">
        <v>2706.2</v>
      </c>
      <c r="AN20" s="20">
        <v>3468.63</v>
      </c>
      <c r="AO20" s="20">
        <v>829.85</v>
      </c>
      <c r="AP20" s="20">
        <v>1570.82</v>
      </c>
      <c r="AQ20" s="20">
        <v>440.2</v>
      </c>
      <c r="AR20" s="20">
        <v>1260.52</v>
      </c>
      <c r="AS20" s="20">
        <v>1473.94</v>
      </c>
      <c r="AT20" s="20">
        <v>2070.91</v>
      </c>
      <c r="AU20" s="20">
        <v>2706.73</v>
      </c>
      <c r="AV20" s="20">
        <v>1201.44</v>
      </c>
      <c r="AW20" s="20">
        <v>1454.59</v>
      </c>
      <c r="AX20" s="20">
        <v>4855.75</v>
      </c>
      <c r="AY20" s="20">
        <v>220.4</v>
      </c>
      <c r="AZ20" s="20">
        <v>1193.23</v>
      </c>
      <c r="BA20" s="20">
        <v>1258.3900000000001</v>
      </c>
      <c r="BB20" s="20">
        <v>955.1</v>
      </c>
      <c r="BC20" s="20">
        <v>487.25</v>
      </c>
      <c r="BD20" s="20">
        <v>0.13</v>
      </c>
      <c r="BE20" s="20">
        <v>0.06</v>
      </c>
      <c r="BF20" s="20">
        <v>0.03</v>
      </c>
      <c r="BG20" s="20">
        <v>0.08</v>
      </c>
      <c r="BH20" s="20">
        <v>0.09</v>
      </c>
      <c r="BI20" s="20">
        <v>0.42</v>
      </c>
      <c r="BJ20" s="20">
        <v>0</v>
      </c>
      <c r="BK20" s="20">
        <v>2.37</v>
      </c>
      <c r="BL20" s="20">
        <v>0</v>
      </c>
      <c r="BM20" s="20">
        <v>0.83</v>
      </c>
      <c r="BN20" s="20">
        <v>0.04</v>
      </c>
      <c r="BO20" s="20">
        <v>0.06</v>
      </c>
      <c r="BP20" s="20">
        <v>0</v>
      </c>
      <c r="BQ20" s="20">
        <v>7.0000000000000007E-2</v>
      </c>
      <c r="BR20" s="20">
        <v>0.16</v>
      </c>
      <c r="BS20" s="20">
        <v>3.82</v>
      </c>
      <c r="BT20" s="20">
        <v>0.01</v>
      </c>
      <c r="BU20" s="20">
        <v>0</v>
      </c>
      <c r="BV20" s="20">
        <v>6.12</v>
      </c>
      <c r="BW20" s="20">
        <v>0.95</v>
      </c>
      <c r="BX20" s="20">
        <v>0</v>
      </c>
      <c r="BY20" s="20">
        <v>0</v>
      </c>
      <c r="BZ20" s="20">
        <v>0</v>
      </c>
      <c r="CA20" s="20">
        <v>0</v>
      </c>
      <c r="CB20" s="20">
        <v>847.88</v>
      </c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</row>
    <row r="21" spans="1:252" ht="12.75" customHeight="1">
      <c r="A21" s="17"/>
      <c r="B21" s="18" t="s">
        <v>95</v>
      </c>
      <c r="C21" s="19"/>
      <c r="D21" s="19">
        <f>SUM(D11+D20)</f>
        <v>66.41</v>
      </c>
      <c r="E21" s="19">
        <f t="shared" ref="E21:I21" si="0">SUM(E11+E20)</f>
        <v>36.35</v>
      </c>
      <c r="F21" s="19">
        <f t="shared" si="0"/>
        <v>49.8</v>
      </c>
      <c r="G21" s="19">
        <f t="shared" si="0"/>
        <v>18.100000000000001</v>
      </c>
      <c r="H21" s="19">
        <f t="shared" si="0"/>
        <v>220.73000000000002</v>
      </c>
      <c r="I21" s="19">
        <f t="shared" si="0"/>
        <v>1535.3200000000002</v>
      </c>
      <c r="J21" s="19">
        <v>10.220000000000001</v>
      </c>
      <c r="K21" s="19">
        <v>5.96</v>
      </c>
      <c r="L21" s="19">
        <v>0</v>
      </c>
      <c r="M21" s="19">
        <v>0</v>
      </c>
      <c r="N21" s="19">
        <v>44.83</v>
      </c>
      <c r="O21" s="19">
        <v>63.83</v>
      </c>
      <c r="P21" s="19">
        <v>22.68</v>
      </c>
      <c r="Q21" s="19">
        <v>0</v>
      </c>
      <c r="R21" s="19">
        <v>0</v>
      </c>
      <c r="S21" s="19">
        <v>0.93</v>
      </c>
      <c r="T21" s="19">
        <v>12.86</v>
      </c>
      <c r="U21" s="19">
        <v>1026.95</v>
      </c>
      <c r="V21" s="19">
        <v>2146.0300000000002</v>
      </c>
      <c r="W21" s="19">
        <v>402.14</v>
      </c>
      <c r="X21" s="19">
        <v>303.08</v>
      </c>
      <c r="Y21" s="19">
        <v>641.66</v>
      </c>
      <c r="Z21" s="19">
        <v>19.670000000000002</v>
      </c>
      <c r="AA21" s="19">
        <v>1369.78</v>
      </c>
      <c r="AB21" s="19">
        <v>2163.75</v>
      </c>
      <c r="AC21" s="19">
        <v>491.13</v>
      </c>
      <c r="AD21" s="19">
        <v>8.11</v>
      </c>
      <c r="AE21" s="19">
        <v>0.65</v>
      </c>
      <c r="AF21" s="19">
        <v>0.84</v>
      </c>
      <c r="AG21" s="19">
        <v>9.34</v>
      </c>
      <c r="AH21" s="19">
        <v>23.16</v>
      </c>
      <c r="AI21" s="19">
        <v>32.76</v>
      </c>
      <c r="AJ21" s="20">
        <v>0</v>
      </c>
      <c r="AK21" s="20">
        <v>1941.87</v>
      </c>
      <c r="AL21" s="20">
        <v>1522.61</v>
      </c>
      <c r="AM21" s="20">
        <v>2706.2</v>
      </c>
      <c r="AN21" s="20">
        <v>3468.63</v>
      </c>
      <c r="AO21" s="20">
        <v>829.85</v>
      </c>
      <c r="AP21" s="20">
        <v>1570.82</v>
      </c>
      <c r="AQ21" s="20">
        <v>440.2</v>
      </c>
      <c r="AR21" s="20">
        <v>1260.52</v>
      </c>
      <c r="AS21" s="20">
        <v>1473.94</v>
      </c>
      <c r="AT21" s="20">
        <v>2070.91</v>
      </c>
      <c r="AU21" s="20">
        <v>2706.73</v>
      </c>
      <c r="AV21" s="20">
        <v>1201.44</v>
      </c>
      <c r="AW21" s="20">
        <v>1454.59</v>
      </c>
      <c r="AX21" s="20">
        <v>4855.75</v>
      </c>
      <c r="AY21" s="20">
        <v>220.4</v>
      </c>
      <c r="AZ21" s="20">
        <v>1193.23</v>
      </c>
      <c r="BA21" s="20">
        <v>1258.3900000000001</v>
      </c>
      <c r="BB21" s="20">
        <v>955.1</v>
      </c>
      <c r="BC21" s="20">
        <v>487.25</v>
      </c>
      <c r="BD21" s="20">
        <v>0.13</v>
      </c>
      <c r="BE21" s="20">
        <v>0.06</v>
      </c>
      <c r="BF21" s="20">
        <v>0.03</v>
      </c>
      <c r="BG21" s="20">
        <v>0.08</v>
      </c>
      <c r="BH21" s="20">
        <v>0.09</v>
      </c>
      <c r="BI21" s="20">
        <v>0.42</v>
      </c>
      <c r="BJ21" s="20">
        <v>0</v>
      </c>
      <c r="BK21" s="20">
        <v>2.37</v>
      </c>
      <c r="BL21" s="20">
        <v>0</v>
      </c>
      <c r="BM21" s="20">
        <v>0.83</v>
      </c>
      <c r="BN21" s="20">
        <v>0.04</v>
      </c>
      <c r="BO21" s="20">
        <v>0.06</v>
      </c>
      <c r="BP21" s="20">
        <v>0</v>
      </c>
      <c r="BQ21" s="20">
        <v>7.0000000000000007E-2</v>
      </c>
      <c r="BR21" s="20">
        <v>0.16</v>
      </c>
      <c r="BS21" s="20">
        <v>3.82</v>
      </c>
      <c r="BT21" s="20">
        <v>0.01</v>
      </c>
      <c r="BU21" s="20">
        <v>0</v>
      </c>
      <c r="BV21" s="20">
        <v>6.12</v>
      </c>
      <c r="BW21" s="20">
        <v>0.95</v>
      </c>
      <c r="BX21" s="20">
        <v>0</v>
      </c>
      <c r="BY21" s="20">
        <v>0</v>
      </c>
      <c r="BZ21" s="20">
        <v>0</v>
      </c>
      <c r="CA21" s="20">
        <v>0</v>
      </c>
      <c r="CB21" s="20">
        <v>847.88</v>
      </c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</row>
    <row r="23" spans="1:252" ht="12.75" customHeight="1">
      <c r="B23" s="21" t="s">
        <v>96</v>
      </c>
    </row>
    <row r="24" spans="1:252" ht="12.75" customHeight="1">
      <c r="B24" s="8" t="s">
        <v>87</v>
      </c>
    </row>
    <row r="25" spans="1:252" ht="12.75" customHeight="1">
      <c r="A25" s="10" t="str">
        <f>"29/1"</f>
        <v>29/1</v>
      </c>
      <c r="B25" s="11" t="s">
        <v>105</v>
      </c>
      <c r="C25" s="12" t="str">
        <f>"100"</f>
        <v>100</v>
      </c>
      <c r="D25" s="12">
        <v>1.1499999999999999</v>
      </c>
      <c r="E25" s="12">
        <v>0</v>
      </c>
      <c r="F25" s="12">
        <v>5.96</v>
      </c>
      <c r="G25" s="12">
        <v>5.96</v>
      </c>
      <c r="H25" s="12">
        <v>10.94</v>
      </c>
      <c r="I25" s="12">
        <v>96.951693999999989</v>
      </c>
      <c r="J25" s="12">
        <v>0.75</v>
      </c>
      <c r="K25" s="12">
        <v>3.9</v>
      </c>
      <c r="L25" s="12">
        <v>0</v>
      </c>
      <c r="M25" s="12">
        <v>0</v>
      </c>
      <c r="N25" s="12">
        <v>8.6999999999999993</v>
      </c>
      <c r="O25" s="12">
        <v>0.17</v>
      </c>
      <c r="P25" s="12">
        <v>2.0699999999999998</v>
      </c>
      <c r="Q25" s="12">
        <v>0</v>
      </c>
      <c r="R25" s="12">
        <v>0</v>
      </c>
      <c r="S25" s="12">
        <v>0.27</v>
      </c>
      <c r="T25" s="12">
        <v>0.91</v>
      </c>
      <c r="U25" s="12">
        <v>17.920000000000002</v>
      </c>
      <c r="V25" s="12">
        <v>175.95</v>
      </c>
      <c r="W25" s="12">
        <v>24.07</v>
      </c>
      <c r="X25" s="12">
        <v>33.76</v>
      </c>
      <c r="Y25" s="12">
        <v>48.98</v>
      </c>
      <c r="Z25" s="12">
        <v>0.63</v>
      </c>
      <c r="AA25" s="12">
        <v>0</v>
      </c>
      <c r="AB25" s="12">
        <v>9246.2999999999993</v>
      </c>
      <c r="AC25" s="12">
        <v>1850</v>
      </c>
      <c r="AD25" s="12">
        <v>3.01</v>
      </c>
      <c r="AE25" s="12">
        <v>0.04</v>
      </c>
      <c r="AF25" s="12">
        <v>0.05</v>
      </c>
      <c r="AG25" s="12">
        <v>0.73</v>
      </c>
      <c r="AH25" s="12">
        <v>1.02</v>
      </c>
      <c r="AI25" s="12">
        <v>1.59</v>
      </c>
      <c r="AJ25" s="13">
        <v>0</v>
      </c>
      <c r="AK25" s="13">
        <v>38.200000000000003</v>
      </c>
      <c r="AL25" s="13">
        <v>31.09</v>
      </c>
      <c r="AM25" s="13">
        <v>39.090000000000003</v>
      </c>
      <c r="AN25" s="13">
        <v>33.76</v>
      </c>
      <c r="AO25" s="13">
        <v>8</v>
      </c>
      <c r="AP25" s="13">
        <v>28.43</v>
      </c>
      <c r="AQ25" s="13">
        <v>7.11</v>
      </c>
      <c r="AR25" s="13">
        <v>27.54</v>
      </c>
      <c r="AS25" s="13">
        <v>42.64</v>
      </c>
      <c r="AT25" s="13">
        <v>36.42</v>
      </c>
      <c r="AU25" s="13">
        <v>119.93</v>
      </c>
      <c r="AV25" s="13">
        <v>12.44</v>
      </c>
      <c r="AW25" s="13">
        <v>25.76</v>
      </c>
      <c r="AX25" s="13">
        <v>208.77</v>
      </c>
      <c r="AY25" s="13">
        <v>0</v>
      </c>
      <c r="AZ25" s="13">
        <v>26.65</v>
      </c>
      <c r="BA25" s="13">
        <v>29.32</v>
      </c>
      <c r="BB25" s="13">
        <v>15.99</v>
      </c>
      <c r="BC25" s="13">
        <v>10.66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13">
        <v>0.36</v>
      </c>
      <c r="BL25" s="13">
        <v>0</v>
      </c>
      <c r="BM25" s="13">
        <v>0.24</v>
      </c>
      <c r="BN25" s="13">
        <v>0.02</v>
      </c>
      <c r="BO25" s="13">
        <v>0.04</v>
      </c>
      <c r="BP25" s="13">
        <v>0</v>
      </c>
      <c r="BQ25" s="13">
        <v>0</v>
      </c>
      <c r="BR25" s="13">
        <v>0</v>
      </c>
      <c r="BS25" s="13">
        <v>1.39</v>
      </c>
      <c r="BT25" s="13">
        <v>0</v>
      </c>
      <c r="BU25" s="13">
        <v>0</v>
      </c>
      <c r="BV25" s="13">
        <v>3.47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81.41</v>
      </c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</row>
    <row r="26" spans="1:252" ht="12.75" customHeight="1">
      <c r="A26" s="10" t="str">
        <f>"8/5"</f>
        <v>8/5</v>
      </c>
      <c r="B26" s="11" t="s">
        <v>106</v>
      </c>
      <c r="C26" s="12" t="str">
        <f>"200"</f>
        <v>200</v>
      </c>
      <c r="D26" s="12">
        <v>33.799999999999997</v>
      </c>
      <c r="E26" s="12">
        <v>32.43</v>
      </c>
      <c r="F26" s="12">
        <v>19.2</v>
      </c>
      <c r="G26" s="12">
        <v>2.02</v>
      </c>
      <c r="H26" s="12">
        <v>26.86</v>
      </c>
      <c r="I26" s="12">
        <v>418.50899500000003</v>
      </c>
      <c r="J26" s="12">
        <v>10.44</v>
      </c>
      <c r="K26" s="12">
        <v>1.3</v>
      </c>
      <c r="L26" s="12">
        <v>0</v>
      </c>
      <c r="M26" s="12">
        <v>0</v>
      </c>
      <c r="N26" s="12">
        <v>17.96</v>
      </c>
      <c r="O26" s="12">
        <v>8.4600000000000009</v>
      </c>
      <c r="P26" s="12">
        <v>0.44</v>
      </c>
      <c r="Q26" s="12">
        <v>0</v>
      </c>
      <c r="R26" s="12">
        <v>0</v>
      </c>
      <c r="S26" s="12">
        <v>2.2400000000000002</v>
      </c>
      <c r="T26" s="12">
        <v>2.52</v>
      </c>
      <c r="U26" s="12">
        <v>253.65</v>
      </c>
      <c r="V26" s="12">
        <v>215.33</v>
      </c>
      <c r="W26" s="12">
        <v>283.06</v>
      </c>
      <c r="X26" s="12">
        <v>41.48</v>
      </c>
      <c r="Y26" s="12">
        <v>368.96</v>
      </c>
      <c r="Z26" s="12">
        <v>1.01</v>
      </c>
      <c r="AA26" s="12">
        <v>110.2</v>
      </c>
      <c r="AB26" s="12">
        <v>55.44</v>
      </c>
      <c r="AC26" s="12">
        <v>126.28</v>
      </c>
      <c r="AD26" s="12">
        <v>1.5</v>
      </c>
      <c r="AE26" s="12">
        <v>0.08</v>
      </c>
      <c r="AF26" s="12">
        <v>0.46</v>
      </c>
      <c r="AG26" s="12">
        <v>0.82</v>
      </c>
      <c r="AH26" s="12">
        <v>7.88</v>
      </c>
      <c r="AI26" s="12">
        <v>0.47</v>
      </c>
      <c r="AJ26" s="13">
        <v>0</v>
      </c>
      <c r="AK26" s="13">
        <v>1623.34</v>
      </c>
      <c r="AL26" s="13">
        <v>1336.78</v>
      </c>
      <c r="AM26" s="13">
        <v>2486.09</v>
      </c>
      <c r="AN26" s="13">
        <v>1925.64</v>
      </c>
      <c r="AO26" s="13">
        <v>742.17</v>
      </c>
      <c r="AP26" s="13">
        <v>1252.3599999999999</v>
      </c>
      <c r="AQ26" s="13">
        <v>408.33</v>
      </c>
      <c r="AR26" s="13">
        <v>1478.73</v>
      </c>
      <c r="AS26" s="13">
        <v>139.76</v>
      </c>
      <c r="AT26" s="13">
        <v>159.01</v>
      </c>
      <c r="AU26" s="13">
        <v>212.69</v>
      </c>
      <c r="AV26" s="13">
        <v>860.42</v>
      </c>
      <c r="AW26" s="13">
        <v>114.16</v>
      </c>
      <c r="AX26" s="13">
        <v>655.73</v>
      </c>
      <c r="AY26" s="13">
        <v>1.06</v>
      </c>
      <c r="AZ26" s="13">
        <v>191.18</v>
      </c>
      <c r="BA26" s="13">
        <v>169.5</v>
      </c>
      <c r="BB26" s="13">
        <v>1625.58</v>
      </c>
      <c r="BC26" s="13">
        <v>179.55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3">
        <v>0.12</v>
      </c>
      <c r="BL26" s="13">
        <v>0</v>
      </c>
      <c r="BM26" s="13">
        <v>0.08</v>
      </c>
      <c r="BN26" s="13">
        <v>0.01</v>
      </c>
      <c r="BO26" s="13">
        <v>0.01</v>
      </c>
      <c r="BP26" s="13">
        <v>0</v>
      </c>
      <c r="BQ26" s="13">
        <v>0</v>
      </c>
      <c r="BR26" s="13">
        <v>0</v>
      </c>
      <c r="BS26" s="13">
        <v>0.45</v>
      </c>
      <c r="BT26" s="13">
        <v>0</v>
      </c>
      <c r="BU26" s="13">
        <v>0</v>
      </c>
      <c r="BV26" s="13">
        <v>1.1200000000000001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147.62</v>
      </c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</row>
    <row r="27" spans="1:252" ht="12.75" customHeight="1">
      <c r="A27" s="22" t="s">
        <v>171</v>
      </c>
      <c r="B27" s="11" t="s">
        <v>107</v>
      </c>
      <c r="C27" s="12" t="str">
        <f>"40"</f>
        <v>40</v>
      </c>
      <c r="D27" s="12">
        <v>2.88</v>
      </c>
      <c r="E27" s="12">
        <v>2.88</v>
      </c>
      <c r="F27" s="12">
        <v>3.4</v>
      </c>
      <c r="G27" s="12">
        <v>0</v>
      </c>
      <c r="H27" s="12">
        <v>22.2</v>
      </c>
      <c r="I27" s="12">
        <v>126.96</v>
      </c>
      <c r="J27" s="12">
        <v>2.08</v>
      </c>
      <c r="K27" s="12">
        <v>0</v>
      </c>
      <c r="L27" s="12">
        <v>0</v>
      </c>
      <c r="M27" s="12">
        <v>0</v>
      </c>
      <c r="N27" s="12">
        <v>22.2</v>
      </c>
      <c r="O27" s="12">
        <v>0</v>
      </c>
      <c r="P27" s="12">
        <v>0</v>
      </c>
      <c r="Q27" s="12">
        <v>0</v>
      </c>
      <c r="R27" s="12">
        <v>0</v>
      </c>
      <c r="S27" s="12">
        <v>0.16</v>
      </c>
      <c r="T27" s="12">
        <v>0.72</v>
      </c>
      <c r="U27" s="12">
        <v>52</v>
      </c>
      <c r="V27" s="12">
        <v>146</v>
      </c>
      <c r="W27" s="12">
        <v>122.8</v>
      </c>
      <c r="X27" s="12">
        <v>13.6</v>
      </c>
      <c r="Y27" s="12">
        <v>87.6</v>
      </c>
      <c r="Z27" s="12">
        <v>0.08</v>
      </c>
      <c r="AA27" s="12">
        <v>16.8</v>
      </c>
      <c r="AB27" s="12">
        <v>12</v>
      </c>
      <c r="AC27" s="12">
        <v>18.8</v>
      </c>
      <c r="AD27" s="12">
        <v>0.08</v>
      </c>
      <c r="AE27" s="12">
        <v>0.02</v>
      </c>
      <c r="AF27" s="12">
        <v>0.15</v>
      </c>
      <c r="AG27" s="12">
        <v>0.08</v>
      </c>
      <c r="AH27" s="12">
        <v>0.72</v>
      </c>
      <c r="AI27" s="12">
        <v>0.4</v>
      </c>
      <c r="AJ27" s="13">
        <v>0</v>
      </c>
      <c r="AK27" s="13">
        <v>181.2</v>
      </c>
      <c r="AL27" s="13">
        <v>167.2</v>
      </c>
      <c r="AM27" s="13">
        <v>215.2</v>
      </c>
      <c r="AN27" s="13">
        <v>216</v>
      </c>
      <c r="AO27" s="13">
        <v>66</v>
      </c>
      <c r="AP27" s="13">
        <v>121.6</v>
      </c>
      <c r="AQ27" s="13">
        <v>38</v>
      </c>
      <c r="AR27" s="13">
        <v>128</v>
      </c>
      <c r="AS27" s="13">
        <v>94.4</v>
      </c>
      <c r="AT27" s="13">
        <v>96</v>
      </c>
      <c r="AU27" s="13">
        <v>212</v>
      </c>
      <c r="AV27" s="13">
        <v>68</v>
      </c>
      <c r="AW27" s="13">
        <v>56</v>
      </c>
      <c r="AX27" s="13">
        <v>636.4</v>
      </c>
      <c r="AY27" s="13">
        <v>0</v>
      </c>
      <c r="AZ27" s="13">
        <v>312</v>
      </c>
      <c r="BA27" s="13">
        <v>167.2</v>
      </c>
      <c r="BB27" s="13">
        <v>135.19999999999999</v>
      </c>
      <c r="BC27" s="13">
        <v>27.6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13">
        <v>0</v>
      </c>
      <c r="BK27" s="13">
        <v>0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0.99</v>
      </c>
      <c r="BT27" s="13">
        <v>0</v>
      </c>
      <c r="BU27" s="13">
        <v>0</v>
      </c>
      <c r="BV27" s="13">
        <v>7.0000000000000007E-2</v>
      </c>
      <c r="BW27" s="13">
        <v>0.02</v>
      </c>
      <c r="BX27" s="13">
        <v>0.03</v>
      </c>
      <c r="BY27" s="13">
        <v>0</v>
      </c>
      <c r="BZ27" s="13">
        <v>0</v>
      </c>
      <c r="CA27" s="13">
        <v>0</v>
      </c>
      <c r="CB27" s="13">
        <v>10.64</v>
      </c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</row>
    <row r="28" spans="1:252" ht="12.75" customHeight="1">
      <c r="A28" s="10" t="str">
        <f>"пром."</f>
        <v>пром.</v>
      </c>
      <c r="B28" s="11" t="s">
        <v>108</v>
      </c>
      <c r="C28" s="12" t="str">
        <f>"200"</f>
        <v>200</v>
      </c>
      <c r="D28" s="12">
        <v>0</v>
      </c>
      <c r="E28" s="12">
        <v>0</v>
      </c>
      <c r="F28" s="12">
        <v>0</v>
      </c>
      <c r="G28" s="12">
        <v>0</v>
      </c>
      <c r="H28" s="12">
        <v>31.21</v>
      </c>
      <c r="I28" s="12">
        <v>125.03671999999999</v>
      </c>
      <c r="J28" s="12">
        <v>0</v>
      </c>
      <c r="K28" s="12">
        <v>0</v>
      </c>
      <c r="L28" s="12">
        <v>0</v>
      </c>
      <c r="M28" s="12">
        <v>0</v>
      </c>
      <c r="N28" s="12">
        <v>9.7799999999999994</v>
      </c>
      <c r="O28" s="12">
        <v>21.43</v>
      </c>
      <c r="P28" s="12">
        <v>0</v>
      </c>
      <c r="Q28" s="12">
        <v>0</v>
      </c>
      <c r="R28" s="12">
        <v>0</v>
      </c>
      <c r="S28" s="12">
        <v>0</v>
      </c>
      <c r="T28" s="12">
        <v>0.01</v>
      </c>
      <c r="U28" s="12">
        <v>0.1</v>
      </c>
      <c r="V28" s="12">
        <v>0.3</v>
      </c>
      <c r="W28" s="12">
        <v>0.28999999999999998</v>
      </c>
      <c r="X28" s="12">
        <v>0</v>
      </c>
      <c r="Y28" s="12">
        <v>0</v>
      </c>
      <c r="Z28" s="12">
        <v>0.03</v>
      </c>
      <c r="AA28" s="12">
        <v>124.8</v>
      </c>
      <c r="AB28" s="12">
        <v>0</v>
      </c>
      <c r="AC28" s="12">
        <v>0</v>
      </c>
      <c r="AD28" s="12">
        <v>2.2599999999999998</v>
      </c>
      <c r="AE28" s="12">
        <v>0.24</v>
      </c>
      <c r="AF28" s="12">
        <v>0.28999999999999998</v>
      </c>
      <c r="AG28" s="12">
        <v>2.4700000000000002</v>
      </c>
      <c r="AH28" s="12">
        <v>0</v>
      </c>
      <c r="AI28" s="12">
        <v>7.72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3"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3"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0</v>
      </c>
      <c r="BU28" s="13">
        <v>0</v>
      </c>
      <c r="BV28" s="13"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191.45</v>
      </c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</row>
    <row r="29" spans="1:252" ht="12.75" customHeight="1">
      <c r="A29" s="14" t="str">
        <f>"пром."</f>
        <v>пром.</v>
      </c>
      <c r="B29" s="15" t="s">
        <v>109</v>
      </c>
      <c r="C29" s="16" t="str">
        <f>"60"</f>
        <v>60</v>
      </c>
      <c r="D29" s="16">
        <v>3.92</v>
      </c>
      <c r="E29" s="16">
        <v>0</v>
      </c>
      <c r="F29" s="16">
        <v>1.31</v>
      </c>
      <c r="G29" s="16">
        <v>1.31</v>
      </c>
      <c r="H29" s="16">
        <v>31.98</v>
      </c>
      <c r="I29" s="16">
        <v>154.518</v>
      </c>
      <c r="J29" s="16">
        <v>0.3</v>
      </c>
      <c r="K29" s="16">
        <v>0</v>
      </c>
      <c r="L29" s="16">
        <v>0</v>
      </c>
      <c r="M29" s="16">
        <v>0</v>
      </c>
      <c r="N29" s="16">
        <v>1.98</v>
      </c>
      <c r="O29" s="16">
        <v>28.08</v>
      </c>
      <c r="P29" s="16">
        <v>1.92</v>
      </c>
      <c r="Q29" s="16">
        <v>0</v>
      </c>
      <c r="R29" s="16">
        <v>0</v>
      </c>
      <c r="S29" s="16">
        <v>0.18</v>
      </c>
      <c r="T29" s="16">
        <v>0.96</v>
      </c>
      <c r="U29" s="16">
        <v>167.31</v>
      </c>
      <c r="V29" s="16">
        <v>48.73</v>
      </c>
      <c r="W29" s="16">
        <v>8.58</v>
      </c>
      <c r="X29" s="16">
        <v>13.27</v>
      </c>
      <c r="Y29" s="16">
        <v>34.17</v>
      </c>
      <c r="Z29" s="16">
        <v>0.92</v>
      </c>
      <c r="AA29" s="16">
        <v>0</v>
      </c>
      <c r="AB29" s="16">
        <v>0</v>
      </c>
      <c r="AC29" s="16">
        <v>0</v>
      </c>
      <c r="AD29" s="16">
        <v>1.02</v>
      </c>
      <c r="AE29" s="16">
        <v>7.0000000000000007E-2</v>
      </c>
      <c r="AF29" s="16">
        <v>0.02</v>
      </c>
      <c r="AG29" s="16">
        <v>0.82</v>
      </c>
      <c r="AH29" s="16">
        <v>1.8</v>
      </c>
      <c r="AI29" s="16">
        <v>0</v>
      </c>
      <c r="AJ29" s="5">
        <v>0</v>
      </c>
      <c r="AK29" s="5">
        <v>194.18</v>
      </c>
      <c r="AL29" s="5">
        <v>201.49</v>
      </c>
      <c r="AM29" s="5">
        <v>308.5</v>
      </c>
      <c r="AN29" s="5">
        <v>103.88</v>
      </c>
      <c r="AO29" s="5">
        <v>61.07</v>
      </c>
      <c r="AP29" s="5">
        <v>122.15</v>
      </c>
      <c r="AQ29" s="5">
        <v>45.94</v>
      </c>
      <c r="AR29" s="5">
        <v>219.24</v>
      </c>
      <c r="AS29" s="5">
        <v>136.24</v>
      </c>
      <c r="AT29" s="5">
        <v>189.49</v>
      </c>
      <c r="AU29" s="5">
        <v>157.12</v>
      </c>
      <c r="AV29" s="5">
        <v>84.04</v>
      </c>
      <c r="AW29" s="5">
        <v>146.16</v>
      </c>
      <c r="AX29" s="5">
        <v>1213.6500000000001</v>
      </c>
      <c r="AY29" s="5">
        <v>0</v>
      </c>
      <c r="AZ29" s="5">
        <v>395.15</v>
      </c>
      <c r="BA29" s="5">
        <v>172.78</v>
      </c>
      <c r="BB29" s="5">
        <v>115.88</v>
      </c>
      <c r="BC29" s="5">
        <v>90.31</v>
      </c>
      <c r="BD29" s="5">
        <v>0</v>
      </c>
      <c r="BE29" s="5">
        <v>0</v>
      </c>
      <c r="BF29" s="5">
        <v>0</v>
      </c>
      <c r="BG29" s="5">
        <v>0</v>
      </c>
      <c r="BH29" s="5">
        <v>0</v>
      </c>
      <c r="BI29" s="5">
        <v>0.01</v>
      </c>
      <c r="BJ29" s="5">
        <v>0</v>
      </c>
      <c r="BK29" s="5">
        <v>0.14000000000000001</v>
      </c>
      <c r="BL29" s="5">
        <v>0</v>
      </c>
      <c r="BM29" s="5">
        <v>7.0000000000000007E-2</v>
      </c>
      <c r="BN29" s="5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0.51</v>
      </c>
      <c r="BT29" s="5">
        <v>0</v>
      </c>
      <c r="BU29" s="5">
        <v>0</v>
      </c>
      <c r="BV29" s="5">
        <v>0.39</v>
      </c>
      <c r="BW29" s="5">
        <v>0.01</v>
      </c>
      <c r="BX29" s="5">
        <v>0</v>
      </c>
      <c r="BY29" s="5">
        <v>0</v>
      </c>
      <c r="BZ29" s="5">
        <v>0</v>
      </c>
      <c r="CA29" s="5">
        <v>0</v>
      </c>
      <c r="CB29" s="5">
        <v>10.44</v>
      </c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</row>
    <row r="30" spans="1:252" ht="12.75" customHeight="1">
      <c r="A30" s="17"/>
      <c r="B30" s="18" t="s">
        <v>94</v>
      </c>
      <c r="C30" s="19"/>
      <c r="D30" s="19">
        <v>41.75</v>
      </c>
      <c r="E30" s="19">
        <v>35.31</v>
      </c>
      <c r="F30" s="19">
        <v>29.87</v>
      </c>
      <c r="G30" s="19">
        <v>9.2899999999999991</v>
      </c>
      <c r="H30" s="19">
        <v>123.2</v>
      </c>
      <c r="I30" s="19">
        <v>921.98</v>
      </c>
      <c r="J30" s="19">
        <v>13.57</v>
      </c>
      <c r="K30" s="19">
        <v>5.2</v>
      </c>
      <c r="L30" s="19">
        <v>0</v>
      </c>
      <c r="M30" s="19">
        <v>0</v>
      </c>
      <c r="N30" s="19">
        <v>60.62</v>
      </c>
      <c r="O30" s="19">
        <v>58.14</v>
      </c>
      <c r="P30" s="19">
        <v>4.43</v>
      </c>
      <c r="Q30" s="19">
        <v>0</v>
      </c>
      <c r="R30" s="19">
        <v>0</v>
      </c>
      <c r="S30" s="19">
        <v>2.85</v>
      </c>
      <c r="T30" s="19">
        <v>5.12</v>
      </c>
      <c r="U30" s="19">
        <v>490.98</v>
      </c>
      <c r="V30" s="19">
        <v>586.30999999999995</v>
      </c>
      <c r="W30" s="19">
        <v>438.8</v>
      </c>
      <c r="X30" s="19">
        <v>102.11</v>
      </c>
      <c r="Y30" s="19">
        <v>539.70000000000005</v>
      </c>
      <c r="Z30" s="19">
        <v>2.68</v>
      </c>
      <c r="AA30" s="19">
        <v>251.8</v>
      </c>
      <c r="AB30" s="19">
        <v>9313.74</v>
      </c>
      <c r="AC30" s="19">
        <v>1995.08</v>
      </c>
      <c r="AD30" s="19">
        <v>7.87</v>
      </c>
      <c r="AE30" s="19">
        <v>0.47</v>
      </c>
      <c r="AF30" s="19">
        <v>0.98</v>
      </c>
      <c r="AG30" s="19">
        <v>4.91</v>
      </c>
      <c r="AH30" s="19">
        <v>11.42</v>
      </c>
      <c r="AI30" s="19">
        <v>10.17</v>
      </c>
      <c r="AJ30" s="20">
        <v>0</v>
      </c>
      <c r="AK30" s="20">
        <v>2036.92</v>
      </c>
      <c r="AL30" s="20">
        <v>1736.57</v>
      </c>
      <c r="AM30" s="20">
        <v>3048.88</v>
      </c>
      <c r="AN30" s="20">
        <v>2279.2800000000002</v>
      </c>
      <c r="AO30" s="20">
        <v>877.24</v>
      </c>
      <c r="AP30" s="20">
        <v>1524.53</v>
      </c>
      <c r="AQ30" s="20">
        <v>499.37</v>
      </c>
      <c r="AR30" s="20">
        <v>1853.51</v>
      </c>
      <c r="AS30" s="20">
        <v>413.05</v>
      </c>
      <c r="AT30" s="20">
        <v>480.92</v>
      </c>
      <c r="AU30" s="20">
        <v>701.74</v>
      </c>
      <c r="AV30" s="20">
        <v>1024.8900000000001</v>
      </c>
      <c r="AW30" s="20">
        <v>342.08</v>
      </c>
      <c r="AX30" s="20">
        <v>2714.54</v>
      </c>
      <c r="AY30" s="20">
        <v>1.06</v>
      </c>
      <c r="AZ30" s="20">
        <v>924.98</v>
      </c>
      <c r="BA30" s="20">
        <v>538.79999999999995</v>
      </c>
      <c r="BB30" s="20">
        <v>1892.66</v>
      </c>
      <c r="BC30" s="20">
        <v>308.12</v>
      </c>
      <c r="BD30" s="20">
        <v>0</v>
      </c>
      <c r="BE30" s="20">
        <v>0</v>
      </c>
      <c r="BF30" s="20">
        <v>0</v>
      </c>
      <c r="BG30" s="20">
        <v>0</v>
      </c>
      <c r="BH30" s="20">
        <v>0</v>
      </c>
      <c r="BI30" s="20">
        <v>0.01</v>
      </c>
      <c r="BJ30" s="20">
        <v>0</v>
      </c>
      <c r="BK30" s="20">
        <v>0.63</v>
      </c>
      <c r="BL30" s="20">
        <v>0</v>
      </c>
      <c r="BM30" s="20">
        <v>0.38</v>
      </c>
      <c r="BN30" s="20">
        <v>0.03</v>
      </c>
      <c r="BO30" s="20">
        <v>0.05</v>
      </c>
      <c r="BP30" s="20">
        <v>0</v>
      </c>
      <c r="BQ30" s="20">
        <v>0</v>
      </c>
      <c r="BR30" s="20">
        <v>0</v>
      </c>
      <c r="BS30" s="20">
        <v>3.35</v>
      </c>
      <c r="BT30" s="20">
        <v>0</v>
      </c>
      <c r="BU30" s="20">
        <v>0</v>
      </c>
      <c r="BV30" s="20">
        <v>5.05</v>
      </c>
      <c r="BW30" s="20">
        <v>0.03</v>
      </c>
      <c r="BX30" s="20">
        <v>0.03</v>
      </c>
      <c r="BY30" s="20">
        <v>0</v>
      </c>
      <c r="BZ30" s="20">
        <v>0</v>
      </c>
      <c r="CA30" s="20">
        <v>0</v>
      </c>
      <c r="CB30" s="20">
        <v>441.56</v>
      </c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</row>
    <row r="31" spans="1:252" ht="12.75" customHeight="1">
      <c r="B31" s="8" t="s">
        <v>97</v>
      </c>
    </row>
    <row r="32" spans="1:252" ht="26.25" customHeight="1">
      <c r="A32" s="10" t="str">
        <f>"6/1"</f>
        <v>6/1</v>
      </c>
      <c r="B32" s="11" t="s">
        <v>111</v>
      </c>
      <c r="C32" s="12" t="str">
        <f>"100"</f>
        <v>100</v>
      </c>
      <c r="D32" s="12">
        <v>1.53</v>
      </c>
      <c r="E32" s="12">
        <v>0</v>
      </c>
      <c r="F32" s="12">
        <v>5.96</v>
      </c>
      <c r="G32" s="12">
        <v>5.96</v>
      </c>
      <c r="H32" s="12">
        <v>9.32</v>
      </c>
      <c r="I32" s="12">
        <v>92.691829999999996</v>
      </c>
      <c r="J32" s="12">
        <v>0.75</v>
      </c>
      <c r="K32" s="12">
        <v>3.9</v>
      </c>
      <c r="L32" s="12">
        <v>0</v>
      </c>
      <c r="M32" s="12">
        <v>0</v>
      </c>
      <c r="N32" s="12">
        <v>7.37</v>
      </c>
      <c r="O32" s="12">
        <v>0.1</v>
      </c>
      <c r="P32" s="12">
        <v>1.85</v>
      </c>
      <c r="Q32" s="12">
        <v>0</v>
      </c>
      <c r="R32" s="12">
        <v>0</v>
      </c>
      <c r="S32" s="12">
        <v>0.27</v>
      </c>
      <c r="T32" s="12">
        <v>1.1599999999999999</v>
      </c>
      <c r="U32" s="12">
        <v>202.56</v>
      </c>
      <c r="V32" s="12">
        <v>251.99</v>
      </c>
      <c r="W32" s="12">
        <v>41.41</v>
      </c>
      <c r="X32" s="12">
        <v>17.829999999999998</v>
      </c>
      <c r="Y32" s="12">
        <v>31.89</v>
      </c>
      <c r="Z32" s="12">
        <v>0.56999999999999995</v>
      </c>
      <c r="AA32" s="12">
        <v>0</v>
      </c>
      <c r="AB32" s="12">
        <v>1896.3</v>
      </c>
      <c r="AC32" s="12">
        <v>322.25</v>
      </c>
      <c r="AD32" s="12">
        <v>2.78</v>
      </c>
      <c r="AE32" s="12">
        <v>0.03</v>
      </c>
      <c r="AF32" s="12">
        <v>0.04</v>
      </c>
      <c r="AG32" s="12">
        <v>0.67</v>
      </c>
      <c r="AH32" s="12">
        <v>0.85</v>
      </c>
      <c r="AI32" s="12">
        <v>33.86</v>
      </c>
      <c r="AJ32" s="13">
        <v>0</v>
      </c>
      <c r="AK32" s="13">
        <v>49.37</v>
      </c>
      <c r="AL32" s="13">
        <v>42.24</v>
      </c>
      <c r="AM32" s="13">
        <v>53.94</v>
      </c>
      <c r="AN32" s="13">
        <v>50.79</v>
      </c>
      <c r="AO32" s="13">
        <v>17.579999999999998</v>
      </c>
      <c r="AP32" s="13">
        <v>38.090000000000003</v>
      </c>
      <c r="AQ32" s="13">
        <v>8.6</v>
      </c>
      <c r="AR32" s="13">
        <v>46.02</v>
      </c>
      <c r="AS32" s="13">
        <v>59.71</v>
      </c>
      <c r="AT32" s="13">
        <v>68.900000000000006</v>
      </c>
      <c r="AU32" s="13">
        <v>147.59</v>
      </c>
      <c r="AV32" s="13">
        <v>22.78</v>
      </c>
      <c r="AW32" s="13">
        <v>39.090000000000003</v>
      </c>
      <c r="AX32" s="13">
        <v>238.97</v>
      </c>
      <c r="AY32" s="13">
        <v>0</v>
      </c>
      <c r="AZ32" s="13">
        <v>48.07</v>
      </c>
      <c r="BA32" s="13">
        <v>48.54</v>
      </c>
      <c r="BB32" s="13">
        <v>39.57</v>
      </c>
      <c r="BC32" s="13">
        <v>16.579999999999998</v>
      </c>
      <c r="BD32" s="13">
        <v>0</v>
      </c>
      <c r="BE32" s="13">
        <v>0</v>
      </c>
      <c r="BF32" s="13">
        <v>0</v>
      </c>
      <c r="BG32" s="13">
        <v>0</v>
      </c>
      <c r="BH32" s="13">
        <v>0</v>
      </c>
      <c r="BI32" s="13">
        <v>0</v>
      </c>
      <c r="BJ32" s="13">
        <v>0</v>
      </c>
      <c r="BK32" s="13">
        <v>0.36</v>
      </c>
      <c r="BL32" s="13">
        <v>0</v>
      </c>
      <c r="BM32" s="13">
        <v>0.24</v>
      </c>
      <c r="BN32" s="13">
        <v>0.02</v>
      </c>
      <c r="BO32" s="13">
        <v>0.04</v>
      </c>
      <c r="BP32" s="13">
        <v>0</v>
      </c>
      <c r="BQ32" s="13">
        <v>0</v>
      </c>
      <c r="BR32" s="13">
        <v>0</v>
      </c>
      <c r="BS32" s="13">
        <v>1.39</v>
      </c>
      <c r="BT32" s="13">
        <v>0</v>
      </c>
      <c r="BU32" s="13">
        <v>0</v>
      </c>
      <c r="BV32" s="13">
        <v>3.47</v>
      </c>
      <c r="BW32" s="13">
        <v>0</v>
      </c>
      <c r="BX32" s="13">
        <v>0</v>
      </c>
      <c r="BY32" s="13">
        <v>0</v>
      </c>
      <c r="BZ32" s="13">
        <v>0</v>
      </c>
      <c r="CA32" s="13">
        <v>0</v>
      </c>
      <c r="CB32" s="13">
        <v>81.89</v>
      </c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</row>
    <row r="33" spans="1:252" ht="12.75" customHeight="1">
      <c r="A33" s="10" t="str">
        <f>"28/2"</f>
        <v>28/2</v>
      </c>
      <c r="B33" s="11" t="s">
        <v>112</v>
      </c>
      <c r="C33" s="12" t="str">
        <f>"250"</f>
        <v>250</v>
      </c>
      <c r="D33" s="12">
        <v>6.84</v>
      </c>
      <c r="E33" s="12">
        <v>0.02</v>
      </c>
      <c r="F33" s="12">
        <v>2.46</v>
      </c>
      <c r="G33" s="12">
        <v>0.68</v>
      </c>
      <c r="H33" s="12">
        <v>22.81</v>
      </c>
      <c r="I33" s="12">
        <v>134.13414499999999</v>
      </c>
      <c r="J33" s="12">
        <v>1.25</v>
      </c>
      <c r="K33" s="12">
        <v>0.06</v>
      </c>
      <c r="L33" s="12">
        <v>0</v>
      </c>
      <c r="M33" s="12">
        <v>0</v>
      </c>
      <c r="N33" s="12">
        <v>2.88</v>
      </c>
      <c r="O33" s="12">
        <v>16.05</v>
      </c>
      <c r="P33" s="12">
        <v>3.87</v>
      </c>
      <c r="Q33" s="12">
        <v>0</v>
      </c>
      <c r="R33" s="12">
        <v>0</v>
      </c>
      <c r="S33" s="12">
        <v>0.05</v>
      </c>
      <c r="T33" s="12">
        <v>1.6</v>
      </c>
      <c r="U33" s="12">
        <v>204.41</v>
      </c>
      <c r="V33" s="12">
        <v>303.23</v>
      </c>
      <c r="W33" s="12">
        <v>42.33</v>
      </c>
      <c r="X33" s="12">
        <v>36.299999999999997</v>
      </c>
      <c r="Y33" s="12">
        <v>107.35</v>
      </c>
      <c r="Z33" s="12">
        <v>2.2000000000000002</v>
      </c>
      <c r="AA33" s="12">
        <v>10</v>
      </c>
      <c r="AB33" s="12">
        <v>1089.45</v>
      </c>
      <c r="AC33" s="12">
        <v>211.85</v>
      </c>
      <c r="AD33" s="12">
        <v>0.37</v>
      </c>
      <c r="AE33" s="12">
        <v>0.22</v>
      </c>
      <c r="AF33" s="12">
        <v>0.05</v>
      </c>
      <c r="AG33" s="12">
        <v>0.72</v>
      </c>
      <c r="AH33" s="12">
        <v>2.27</v>
      </c>
      <c r="AI33" s="12">
        <v>0.6</v>
      </c>
      <c r="AJ33" s="13">
        <v>0</v>
      </c>
      <c r="AK33" s="13">
        <v>325.26</v>
      </c>
      <c r="AL33" s="13">
        <v>345.97</v>
      </c>
      <c r="AM33" s="13">
        <v>530.77</v>
      </c>
      <c r="AN33" s="13">
        <v>472.78</v>
      </c>
      <c r="AO33" s="13">
        <v>69.069999999999993</v>
      </c>
      <c r="AP33" s="13">
        <v>266.49</v>
      </c>
      <c r="AQ33" s="13">
        <v>83.18</v>
      </c>
      <c r="AR33" s="13">
        <v>325.51</v>
      </c>
      <c r="AS33" s="13">
        <v>289.3</v>
      </c>
      <c r="AT33" s="13">
        <v>499.37</v>
      </c>
      <c r="AU33" s="13">
        <v>686.03</v>
      </c>
      <c r="AV33" s="13">
        <v>147.29</v>
      </c>
      <c r="AW33" s="13">
        <v>299.88</v>
      </c>
      <c r="AX33" s="13">
        <v>1110.31</v>
      </c>
      <c r="AY33" s="13">
        <v>0</v>
      </c>
      <c r="AZ33" s="13">
        <v>245.69</v>
      </c>
      <c r="BA33" s="13">
        <v>275.14</v>
      </c>
      <c r="BB33" s="13">
        <v>217.91</v>
      </c>
      <c r="BC33" s="13">
        <v>84.72</v>
      </c>
      <c r="BD33" s="13">
        <v>7.0000000000000007E-2</v>
      </c>
      <c r="BE33" s="13">
        <v>0.03</v>
      </c>
      <c r="BF33" s="13">
        <v>0.02</v>
      </c>
      <c r="BG33" s="13">
        <v>0.04</v>
      </c>
      <c r="BH33" s="13">
        <v>0.04</v>
      </c>
      <c r="BI33" s="13">
        <v>0.19</v>
      </c>
      <c r="BJ33" s="13">
        <v>0</v>
      </c>
      <c r="BK33" s="13">
        <v>0.61</v>
      </c>
      <c r="BL33" s="13">
        <v>0</v>
      </c>
      <c r="BM33" s="13">
        <v>0.18</v>
      </c>
      <c r="BN33" s="13">
        <v>0</v>
      </c>
      <c r="BO33" s="13">
        <v>0</v>
      </c>
      <c r="BP33" s="13">
        <v>0</v>
      </c>
      <c r="BQ33" s="13">
        <v>0.04</v>
      </c>
      <c r="BR33" s="13">
        <v>0.06</v>
      </c>
      <c r="BS33" s="13">
        <v>0.55000000000000004</v>
      </c>
      <c r="BT33" s="13">
        <v>0</v>
      </c>
      <c r="BU33" s="13">
        <v>0</v>
      </c>
      <c r="BV33" s="13">
        <v>0.32</v>
      </c>
      <c r="BW33" s="13">
        <v>0.04</v>
      </c>
      <c r="BX33" s="13">
        <v>0</v>
      </c>
      <c r="BY33" s="13">
        <v>0</v>
      </c>
      <c r="BZ33" s="13">
        <v>0</v>
      </c>
      <c r="CA33" s="13">
        <v>0</v>
      </c>
      <c r="CB33" s="13">
        <v>242.93</v>
      </c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</row>
    <row r="34" spans="1:252" ht="12.75" customHeight="1">
      <c r="A34" s="10" t="str">
        <f>"40/2"</f>
        <v>40/2</v>
      </c>
      <c r="B34" s="11" t="s">
        <v>113</v>
      </c>
      <c r="C34" s="12" t="str">
        <f>"20"</f>
        <v>20</v>
      </c>
      <c r="D34" s="12">
        <v>1.71</v>
      </c>
      <c r="E34" s="12">
        <v>0</v>
      </c>
      <c r="F34" s="12">
        <v>0.19</v>
      </c>
      <c r="G34" s="12">
        <v>0.22</v>
      </c>
      <c r="H34" s="12">
        <v>10.24</v>
      </c>
      <c r="I34" s="12">
        <v>50.401295999999995</v>
      </c>
      <c r="J34" s="12">
        <v>0</v>
      </c>
      <c r="K34" s="12">
        <v>0</v>
      </c>
      <c r="L34" s="12">
        <v>0</v>
      </c>
      <c r="M34" s="12">
        <v>0</v>
      </c>
      <c r="N34" s="12">
        <v>0.24</v>
      </c>
      <c r="O34" s="12">
        <v>9.9600000000000009</v>
      </c>
      <c r="P34" s="12">
        <v>0.04</v>
      </c>
      <c r="Q34" s="12">
        <v>0</v>
      </c>
      <c r="R34" s="12">
        <v>0</v>
      </c>
      <c r="S34" s="12">
        <v>0</v>
      </c>
      <c r="T34" s="12">
        <v>0.43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3">
        <v>0</v>
      </c>
      <c r="AK34" s="13">
        <v>82.8</v>
      </c>
      <c r="AL34" s="13">
        <v>86.18</v>
      </c>
      <c r="AM34" s="13">
        <v>131.97999999999999</v>
      </c>
      <c r="AN34" s="13">
        <v>43.77</v>
      </c>
      <c r="AO34" s="13">
        <v>25.94</v>
      </c>
      <c r="AP34" s="13">
        <v>51.89</v>
      </c>
      <c r="AQ34" s="13">
        <v>19.63</v>
      </c>
      <c r="AR34" s="13">
        <v>93.85</v>
      </c>
      <c r="AS34" s="13">
        <v>58.2</v>
      </c>
      <c r="AT34" s="13">
        <v>81.22</v>
      </c>
      <c r="AU34" s="13">
        <v>67</v>
      </c>
      <c r="AV34" s="13">
        <v>35.19</v>
      </c>
      <c r="AW34" s="13">
        <v>62.27</v>
      </c>
      <c r="AX34" s="13">
        <v>520.67999999999995</v>
      </c>
      <c r="AY34" s="13">
        <v>0</v>
      </c>
      <c r="AZ34" s="13">
        <v>169.65</v>
      </c>
      <c r="BA34" s="13">
        <v>73.77</v>
      </c>
      <c r="BB34" s="13">
        <v>48.96</v>
      </c>
      <c r="BC34" s="13">
        <v>38.799999999999997</v>
      </c>
      <c r="BD34" s="13">
        <v>0</v>
      </c>
      <c r="BE34" s="13">
        <v>0</v>
      </c>
      <c r="BF34" s="13">
        <v>0</v>
      </c>
      <c r="BG34" s="13">
        <v>0</v>
      </c>
      <c r="BH34" s="13">
        <v>0</v>
      </c>
      <c r="BI34" s="13">
        <v>0</v>
      </c>
      <c r="BJ34" s="13">
        <v>0</v>
      </c>
      <c r="BK34" s="13">
        <v>0.02</v>
      </c>
      <c r="BL34" s="13">
        <v>0</v>
      </c>
      <c r="BM34" s="13">
        <v>0</v>
      </c>
      <c r="BN34" s="13">
        <v>0</v>
      </c>
      <c r="BO34" s="13">
        <v>0</v>
      </c>
      <c r="BP34" s="13">
        <v>0</v>
      </c>
      <c r="BQ34" s="13">
        <v>0</v>
      </c>
      <c r="BR34" s="13">
        <v>0</v>
      </c>
      <c r="BS34" s="13">
        <v>0.02</v>
      </c>
      <c r="BT34" s="13">
        <v>0</v>
      </c>
      <c r="BU34" s="13">
        <v>0</v>
      </c>
      <c r="BV34" s="13">
        <v>0.09</v>
      </c>
      <c r="BW34" s="13">
        <v>0</v>
      </c>
      <c r="BX34" s="13">
        <v>0</v>
      </c>
      <c r="BY34" s="13">
        <v>0</v>
      </c>
      <c r="BZ34" s="13">
        <v>0</v>
      </c>
      <c r="CA34" s="13">
        <v>0</v>
      </c>
      <c r="CB34" s="13">
        <v>9.3800000000000008</v>
      </c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</row>
    <row r="35" spans="1:252" ht="26.25" customHeight="1">
      <c r="A35" s="10" t="str">
        <f>"54/8"</f>
        <v>54/8</v>
      </c>
      <c r="B35" s="11" t="s">
        <v>114</v>
      </c>
      <c r="C35" s="12" t="str">
        <f>"200"</f>
        <v>200</v>
      </c>
      <c r="D35" s="12">
        <v>14.82</v>
      </c>
      <c r="E35" s="12">
        <v>12.05</v>
      </c>
      <c r="F35" s="12">
        <v>16.8</v>
      </c>
      <c r="G35" s="12">
        <v>8.73</v>
      </c>
      <c r="H35" s="12">
        <v>29.81</v>
      </c>
      <c r="I35" s="12">
        <v>327.76652000000001</v>
      </c>
      <c r="J35" s="12">
        <v>5.78</v>
      </c>
      <c r="K35" s="12">
        <v>5.2</v>
      </c>
      <c r="L35" s="12">
        <v>0</v>
      </c>
      <c r="M35" s="12">
        <v>0</v>
      </c>
      <c r="N35" s="12">
        <v>2.72</v>
      </c>
      <c r="O35" s="12">
        <v>24.58</v>
      </c>
      <c r="P35" s="12">
        <v>2.5099999999999998</v>
      </c>
      <c r="Q35" s="12">
        <v>0</v>
      </c>
      <c r="R35" s="12">
        <v>0</v>
      </c>
      <c r="S35" s="12">
        <v>0.38</v>
      </c>
      <c r="T35" s="12">
        <v>3.04</v>
      </c>
      <c r="U35" s="12">
        <v>206.28</v>
      </c>
      <c r="V35" s="12">
        <v>1097.96</v>
      </c>
      <c r="W35" s="12">
        <v>24.45</v>
      </c>
      <c r="X35" s="12">
        <v>49.47</v>
      </c>
      <c r="Y35" s="12">
        <v>201.25</v>
      </c>
      <c r="Z35" s="12">
        <v>3</v>
      </c>
      <c r="AA35" s="12">
        <v>0</v>
      </c>
      <c r="AB35" s="12">
        <v>28.8</v>
      </c>
      <c r="AC35" s="12">
        <v>5.4</v>
      </c>
      <c r="AD35" s="12">
        <v>3.98</v>
      </c>
      <c r="AE35" s="12">
        <v>0.19</v>
      </c>
      <c r="AF35" s="12">
        <v>0.18</v>
      </c>
      <c r="AG35" s="12">
        <v>4.32</v>
      </c>
      <c r="AH35" s="12">
        <v>8.59</v>
      </c>
      <c r="AI35" s="12">
        <v>14.72</v>
      </c>
      <c r="AJ35" s="13">
        <v>0</v>
      </c>
      <c r="AK35" s="13">
        <v>672.74</v>
      </c>
      <c r="AL35" s="13">
        <v>544.01</v>
      </c>
      <c r="AM35" s="13">
        <v>984.88</v>
      </c>
      <c r="AN35" s="13">
        <v>1678.54</v>
      </c>
      <c r="AO35" s="13">
        <v>287.98</v>
      </c>
      <c r="AP35" s="13">
        <v>556.80999999999995</v>
      </c>
      <c r="AQ35" s="13">
        <v>161.76</v>
      </c>
      <c r="AR35" s="13">
        <v>553.62</v>
      </c>
      <c r="AS35" s="13">
        <v>759.64</v>
      </c>
      <c r="AT35" s="13">
        <v>906.04</v>
      </c>
      <c r="AU35" s="13">
        <v>1197.2</v>
      </c>
      <c r="AV35" s="13">
        <v>456.18</v>
      </c>
      <c r="AW35" s="13">
        <v>640.12</v>
      </c>
      <c r="AX35" s="13">
        <v>2244.08</v>
      </c>
      <c r="AY35" s="13">
        <v>176.64</v>
      </c>
      <c r="AZ35" s="13">
        <v>468.01</v>
      </c>
      <c r="BA35" s="13">
        <v>520.79999999999995</v>
      </c>
      <c r="BB35" s="13">
        <v>451.56</v>
      </c>
      <c r="BC35" s="13">
        <v>179.76</v>
      </c>
      <c r="BD35" s="13">
        <v>0</v>
      </c>
      <c r="BE35" s="13">
        <v>0</v>
      </c>
      <c r="BF35" s="13">
        <v>0</v>
      </c>
      <c r="BG35" s="13">
        <v>0</v>
      </c>
      <c r="BH35" s="13">
        <v>0</v>
      </c>
      <c r="BI35" s="13">
        <v>0</v>
      </c>
      <c r="BJ35" s="13">
        <v>0</v>
      </c>
      <c r="BK35" s="13">
        <v>0.55000000000000004</v>
      </c>
      <c r="BL35" s="13">
        <v>0</v>
      </c>
      <c r="BM35" s="13">
        <v>0.31</v>
      </c>
      <c r="BN35" s="13">
        <v>0.02</v>
      </c>
      <c r="BO35" s="13">
        <v>0.05</v>
      </c>
      <c r="BP35" s="13">
        <v>0</v>
      </c>
      <c r="BQ35" s="13">
        <v>0</v>
      </c>
      <c r="BR35" s="13">
        <v>0.01</v>
      </c>
      <c r="BS35" s="13">
        <v>1.92</v>
      </c>
      <c r="BT35" s="13">
        <v>0</v>
      </c>
      <c r="BU35" s="13">
        <v>0</v>
      </c>
      <c r="BV35" s="13">
        <v>4.87</v>
      </c>
      <c r="BW35" s="13">
        <v>0</v>
      </c>
      <c r="BX35" s="13">
        <v>0</v>
      </c>
      <c r="BY35" s="13">
        <v>0</v>
      </c>
      <c r="BZ35" s="13">
        <v>0</v>
      </c>
      <c r="CA35" s="13">
        <v>0</v>
      </c>
      <c r="CB35" s="13">
        <v>190.16</v>
      </c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</row>
    <row r="36" spans="1:252" ht="12.75" customHeight="1">
      <c r="A36" s="10" t="str">
        <f>"12/10"</f>
        <v>12/10</v>
      </c>
      <c r="B36" s="11" t="s">
        <v>115</v>
      </c>
      <c r="C36" s="12" t="str">
        <f>"200"</f>
        <v>200</v>
      </c>
      <c r="D36" s="12">
        <v>0.43</v>
      </c>
      <c r="E36" s="12">
        <v>0</v>
      </c>
      <c r="F36" s="12">
        <v>0.1</v>
      </c>
      <c r="G36" s="12">
        <v>0.1</v>
      </c>
      <c r="H36" s="12">
        <v>22.89</v>
      </c>
      <c r="I36" s="12">
        <v>88.655410000000003</v>
      </c>
      <c r="J36" s="12">
        <v>0.02</v>
      </c>
      <c r="K36" s="12">
        <v>0</v>
      </c>
      <c r="L36" s="12">
        <v>0</v>
      </c>
      <c r="M36" s="12">
        <v>0</v>
      </c>
      <c r="N36" s="12">
        <v>21.38</v>
      </c>
      <c r="O36" s="12">
        <v>0.09</v>
      </c>
      <c r="P36" s="12">
        <v>1.43</v>
      </c>
      <c r="Q36" s="12">
        <v>0</v>
      </c>
      <c r="R36" s="12">
        <v>0</v>
      </c>
      <c r="S36" s="12">
        <v>0.53</v>
      </c>
      <c r="T36" s="12">
        <v>0.46</v>
      </c>
      <c r="U36" s="12">
        <v>1.58</v>
      </c>
      <c r="V36" s="12">
        <v>128.6</v>
      </c>
      <c r="W36" s="12">
        <v>11.93</v>
      </c>
      <c r="X36" s="12">
        <v>14.54</v>
      </c>
      <c r="Y36" s="12">
        <v>11.58</v>
      </c>
      <c r="Z36" s="12">
        <v>0.47</v>
      </c>
      <c r="AA36" s="12">
        <v>0</v>
      </c>
      <c r="AB36" s="12">
        <v>8.1</v>
      </c>
      <c r="AC36" s="12">
        <v>1.5</v>
      </c>
      <c r="AD36" s="12">
        <v>0.27</v>
      </c>
      <c r="AE36" s="12">
        <v>0</v>
      </c>
      <c r="AF36" s="12">
        <v>0.01</v>
      </c>
      <c r="AG36" s="12">
        <v>0.19</v>
      </c>
      <c r="AH36" s="12">
        <v>0.26</v>
      </c>
      <c r="AI36" s="12">
        <v>0.18</v>
      </c>
      <c r="AJ36" s="13">
        <v>0</v>
      </c>
      <c r="AK36" s="13">
        <v>0</v>
      </c>
      <c r="AL36" s="13">
        <v>0</v>
      </c>
      <c r="AM36" s="13">
        <v>0</v>
      </c>
      <c r="AN36" s="13">
        <v>0</v>
      </c>
      <c r="AO36" s="13">
        <v>0</v>
      </c>
      <c r="AP36" s="13">
        <v>0</v>
      </c>
      <c r="AQ36" s="13">
        <v>0</v>
      </c>
      <c r="AR36" s="13">
        <v>0</v>
      </c>
      <c r="AS36" s="13">
        <v>0</v>
      </c>
      <c r="AT36" s="13">
        <v>0</v>
      </c>
      <c r="AU36" s="13">
        <v>0</v>
      </c>
      <c r="AV36" s="13">
        <v>0</v>
      </c>
      <c r="AW36" s="13">
        <v>0</v>
      </c>
      <c r="AX36" s="13">
        <v>0</v>
      </c>
      <c r="AY36" s="13">
        <v>0</v>
      </c>
      <c r="AZ36" s="13">
        <v>0</v>
      </c>
      <c r="BA36" s="13">
        <v>0</v>
      </c>
      <c r="BB36" s="13">
        <v>0</v>
      </c>
      <c r="BC36" s="13">
        <v>0</v>
      </c>
      <c r="BD36" s="13">
        <v>0</v>
      </c>
      <c r="BE36" s="13">
        <v>0</v>
      </c>
      <c r="BF36" s="13">
        <v>0</v>
      </c>
      <c r="BG36" s="13">
        <v>0</v>
      </c>
      <c r="BH36" s="13">
        <v>0</v>
      </c>
      <c r="BI36" s="13">
        <v>0</v>
      </c>
      <c r="BJ36" s="13">
        <v>0</v>
      </c>
      <c r="BK36" s="13">
        <v>0</v>
      </c>
      <c r="BL36" s="13">
        <v>0</v>
      </c>
      <c r="BM36" s="13">
        <v>0</v>
      </c>
      <c r="BN36" s="13">
        <v>0</v>
      </c>
      <c r="BO36" s="13">
        <v>0</v>
      </c>
      <c r="BP36" s="13">
        <v>0</v>
      </c>
      <c r="BQ36" s="13">
        <v>0</v>
      </c>
      <c r="BR36" s="13">
        <v>0</v>
      </c>
      <c r="BS36" s="13">
        <v>0</v>
      </c>
      <c r="BT36" s="13">
        <v>0</v>
      </c>
      <c r="BU36" s="13">
        <v>0</v>
      </c>
      <c r="BV36" s="13">
        <v>0</v>
      </c>
      <c r="BW36" s="13">
        <v>0</v>
      </c>
      <c r="BX36" s="13">
        <v>0</v>
      </c>
      <c r="BY36" s="13">
        <v>0</v>
      </c>
      <c r="BZ36" s="13">
        <v>0</v>
      </c>
      <c r="CA36" s="13">
        <v>0</v>
      </c>
      <c r="CB36" s="13">
        <v>214.71</v>
      </c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3"/>
      <c r="IP36" s="13"/>
      <c r="IQ36" s="13"/>
      <c r="IR36" s="13"/>
    </row>
    <row r="37" spans="1:252" ht="12.75" customHeight="1">
      <c r="A37" s="10" t="str">
        <f>"пром."</f>
        <v>пром.</v>
      </c>
      <c r="B37" s="11" t="s">
        <v>92</v>
      </c>
      <c r="C37" s="12" t="str">
        <f>"40"</f>
        <v>40</v>
      </c>
      <c r="D37" s="12">
        <v>2.68</v>
      </c>
      <c r="E37" s="12">
        <v>0</v>
      </c>
      <c r="F37" s="12">
        <v>0.28000000000000003</v>
      </c>
      <c r="G37" s="12">
        <v>0</v>
      </c>
      <c r="H37" s="12">
        <v>20.079999999999998</v>
      </c>
      <c r="I37" s="12">
        <v>84.217280000000002</v>
      </c>
      <c r="J37" s="12">
        <v>0</v>
      </c>
      <c r="K37" s="12">
        <v>0</v>
      </c>
      <c r="L37" s="12">
        <v>0</v>
      </c>
      <c r="M37" s="12">
        <v>0</v>
      </c>
      <c r="N37" s="12">
        <v>17.12</v>
      </c>
      <c r="O37" s="12">
        <v>0</v>
      </c>
      <c r="P37" s="12">
        <v>2.96</v>
      </c>
      <c r="Q37" s="12">
        <v>0</v>
      </c>
      <c r="R37" s="12">
        <v>0</v>
      </c>
      <c r="S37" s="12">
        <v>0</v>
      </c>
      <c r="T37" s="12">
        <v>4.8099999999999996</v>
      </c>
      <c r="U37" s="12">
        <v>16.12</v>
      </c>
      <c r="V37" s="12">
        <v>748.96</v>
      </c>
      <c r="W37" s="12">
        <v>296.14</v>
      </c>
      <c r="X37" s="12">
        <v>93</v>
      </c>
      <c r="Y37" s="12">
        <v>83.88</v>
      </c>
      <c r="Z37" s="12">
        <v>9.9499999999999993</v>
      </c>
      <c r="AA37" s="12">
        <v>1344</v>
      </c>
      <c r="AB37" s="12">
        <v>0</v>
      </c>
      <c r="AC37" s="12">
        <v>84</v>
      </c>
      <c r="AD37" s="12">
        <v>0.68</v>
      </c>
      <c r="AE37" s="12">
        <v>0.08</v>
      </c>
      <c r="AF37" s="12">
        <v>0.43</v>
      </c>
      <c r="AG37" s="12">
        <v>0</v>
      </c>
      <c r="AH37" s="12">
        <v>3.58</v>
      </c>
      <c r="AI37" s="12">
        <v>20</v>
      </c>
      <c r="AJ37" s="13">
        <v>0</v>
      </c>
      <c r="AK37" s="13">
        <v>0</v>
      </c>
      <c r="AL37" s="13">
        <v>0</v>
      </c>
      <c r="AM37" s="13">
        <v>0</v>
      </c>
      <c r="AN37" s="13">
        <v>0</v>
      </c>
      <c r="AO37" s="13">
        <v>0</v>
      </c>
      <c r="AP37" s="13">
        <v>0</v>
      </c>
      <c r="AQ37" s="13">
        <v>0</v>
      </c>
      <c r="AR37" s="13">
        <v>0</v>
      </c>
      <c r="AS37" s="13">
        <v>0</v>
      </c>
      <c r="AT37" s="13">
        <v>0</v>
      </c>
      <c r="AU37" s="13">
        <v>0</v>
      </c>
      <c r="AV37" s="13">
        <v>0</v>
      </c>
      <c r="AW37" s="13">
        <v>0</v>
      </c>
      <c r="AX37" s="13">
        <v>0</v>
      </c>
      <c r="AY37" s="13">
        <v>0</v>
      </c>
      <c r="AZ37" s="13">
        <v>0</v>
      </c>
      <c r="BA37" s="13">
        <v>0</v>
      </c>
      <c r="BB37" s="13">
        <v>0</v>
      </c>
      <c r="BC37" s="13">
        <v>0</v>
      </c>
      <c r="BD37" s="13">
        <v>0</v>
      </c>
      <c r="BE37" s="13">
        <v>0</v>
      </c>
      <c r="BF37" s="13">
        <v>0</v>
      </c>
      <c r="BG37" s="13">
        <v>0.01</v>
      </c>
      <c r="BH37" s="13">
        <v>0</v>
      </c>
      <c r="BI37" s="13">
        <v>0.04</v>
      </c>
      <c r="BJ37" s="13">
        <v>0</v>
      </c>
      <c r="BK37" s="13">
        <v>0.35</v>
      </c>
      <c r="BL37" s="13">
        <v>0</v>
      </c>
      <c r="BM37" s="13">
        <v>0.12</v>
      </c>
      <c r="BN37" s="13">
        <v>0</v>
      </c>
      <c r="BO37" s="13">
        <v>0</v>
      </c>
      <c r="BP37" s="13">
        <v>0</v>
      </c>
      <c r="BQ37" s="13">
        <v>0</v>
      </c>
      <c r="BR37" s="13">
        <v>0.03</v>
      </c>
      <c r="BS37" s="13">
        <v>0.11</v>
      </c>
      <c r="BT37" s="13">
        <v>0</v>
      </c>
      <c r="BU37" s="13">
        <v>0</v>
      </c>
      <c r="BV37" s="13">
        <v>0.22</v>
      </c>
      <c r="BW37" s="13">
        <v>0.86</v>
      </c>
      <c r="BX37" s="13">
        <v>0</v>
      </c>
      <c r="BY37" s="13">
        <v>0</v>
      </c>
      <c r="BZ37" s="13">
        <v>0</v>
      </c>
      <c r="CA37" s="13">
        <v>0</v>
      </c>
      <c r="CB37" s="13">
        <v>3.2</v>
      </c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3"/>
      <c r="IP37" s="13"/>
      <c r="IQ37" s="13"/>
      <c r="IR37" s="13"/>
    </row>
    <row r="38" spans="1:252" ht="12.75" customHeight="1">
      <c r="A38" s="14" t="str">
        <f>"пром."</f>
        <v>пром.</v>
      </c>
      <c r="B38" s="15" t="s">
        <v>93</v>
      </c>
      <c r="C38" s="16" t="str">
        <f>"25"</f>
        <v>25</v>
      </c>
      <c r="D38" s="16">
        <v>1.65</v>
      </c>
      <c r="E38" s="16">
        <v>0</v>
      </c>
      <c r="F38" s="16">
        <v>0.3</v>
      </c>
      <c r="G38" s="16">
        <v>0.3</v>
      </c>
      <c r="H38" s="16">
        <v>10.43</v>
      </c>
      <c r="I38" s="16">
        <v>48.344999999999999</v>
      </c>
      <c r="J38" s="16">
        <v>0.05</v>
      </c>
      <c r="K38" s="16">
        <v>0</v>
      </c>
      <c r="L38" s="16">
        <v>0</v>
      </c>
      <c r="M38" s="16">
        <v>0</v>
      </c>
      <c r="N38" s="16">
        <v>0.3</v>
      </c>
      <c r="O38" s="16">
        <v>8.0500000000000007</v>
      </c>
      <c r="P38" s="16">
        <v>2.08</v>
      </c>
      <c r="Q38" s="16">
        <v>0</v>
      </c>
      <c r="R38" s="16">
        <v>0</v>
      </c>
      <c r="S38" s="16">
        <v>0.25</v>
      </c>
      <c r="T38" s="16">
        <v>0.63</v>
      </c>
      <c r="U38" s="16">
        <v>152.5</v>
      </c>
      <c r="V38" s="16">
        <v>61.25</v>
      </c>
      <c r="W38" s="16">
        <v>8.75</v>
      </c>
      <c r="X38" s="16">
        <v>11.75</v>
      </c>
      <c r="Y38" s="16">
        <v>39.5</v>
      </c>
      <c r="Z38" s="16">
        <v>0.98</v>
      </c>
      <c r="AA38" s="16">
        <v>0</v>
      </c>
      <c r="AB38" s="16">
        <v>1.25</v>
      </c>
      <c r="AC38" s="16">
        <v>0.25</v>
      </c>
      <c r="AD38" s="16">
        <v>0.35</v>
      </c>
      <c r="AE38" s="16">
        <v>0.05</v>
      </c>
      <c r="AF38" s="16">
        <v>0.02</v>
      </c>
      <c r="AG38" s="16">
        <v>0.18</v>
      </c>
      <c r="AH38" s="16">
        <v>0.5</v>
      </c>
      <c r="AI38" s="16">
        <v>0</v>
      </c>
      <c r="AJ38" s="5">
        <v>0</v>
      </c>
      <c r="AK38" s="5">
        <v>80.5</v>
      </c>
      <c r="AL38" s="5">
        <v>62</v>
      </c>
      <c r="AM38" s="5">
        <v>106.75</v>
      </c>
      <c r="AN38" s="5">
        <v>55.75</v>
      </c>
      <c r="AO38" s="5">
        <v>23.25</v>
      </c>
      <c r="AP38" s="5">
        <v>49.5</v>
      </c>
      <c r="AQ38" s="5">
        <v>20</v>
      </c>
      <c r="AR38" s="5">
        <v>92.75</v>
      </c>
      <c r="AS38" s="5">
        <v>74.25</v>
      </c>
      <c r="AT38" s="5">
        <v>72.75</v>
      </c>
      <c r="AU38" s="5">
        <v>116</v>
      </c>
      <c r="AV38" s="5">
        <v>31</v>
      </c>
      <c r="AW38" s="5">
        <v>77.5</v>
      </c>
      <c r="AX38" s="5">
        <v>389.75</v>
      </c>
      <c r="AY38" s="5">
        <v>0</v>
      </c>
      <c r="AZ38" s="5">
        <v>131.5</v>
      </c>
      <c r="BA38" s="5">
        <v>72.75</v>
      </c>
      <c r="BB38" s="5">
        <v>45</v>
      </c>
      <c r="BC38" s="5">
        <v>32.5</v>
      </c>
      <c r="BD38" s="5">
        <v>0</v>
      </c>
      <c r="BE38" s="5">
        <v>0</v>
      </c>
      <c r="BF38" s="5">
        <v>0</v>
      </c>
      <c r="BG38" s="5">
        <v>0</v>
      </c>
      <c r="BH38" s="5">
        <v>0</v>
      </c>
      <c r="BI38" s="5">
        <v>0</v>
      </c>
      <c r="BJ38" s="5">
        <v>0</v>
      </c>
      <c r="BK38" s="5">
        <v>0.04</v>
      </c>
      <c r="BL38" s="5">
        <v>0</v>
      </c>
      <c r="BM38" s="5">
        <v>0</v>
      </c>
      <c r="BN38" s="5">
        <v>0.01</v>
      </c>
      <c r="BO38" s="5">
        <v>0</v>
      </c>
      <c r="BP38" s="5">
        <v>0</v>
      </c>
      <c r="BQ38" s="5">
        <v>0</v>
      </c>
      <c r="BR38" s="5">
        <v>0</v>
      </c>
      <c r="BS38" s="5">
        <v>0.03</v>
      </c>
      <c r="BT38" s="5">
        <v>0</v>
      </c>
      <c r="BU38" s="5">
        <v>0</v>
      </c>
      <c r="BV38" s="5">
        <v>0.12</v>
      </c>
      <c r="BW38" s="5">
        <v>0.02</v>
      </c>
      <c r="BX38" s="5">
        <v>0</v>
      </c>
      <c r="BY38" s="5">
        <v>0</v>
      </c>
      <c r="BZ38" s="5">
        <v>0</v>
      </c>
      <c r="CA38" s="5">
        <v>0</v>
      </c>
      <c r="CB38" s="5">
        <v>11.75</v>
      </c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</row>
    <row r="39" spans="1:252" ht="12.75" customHeight="1">
      <c r="A39" s="17"/>
      <c r="B39" s="18" t="s">
        <v>103</v>
      </c>
      <c r="C39" s="19"/>
      <c r="D39" s="19">
        <v>29.66</v>
      </c>
      <c r="E39" s="19">
        <v>12.07</v>
      </c>
      <c r="F39" s="19">
        <v>26.1</v>
      </c>
      <c r="G39" s="19">
        <v>15.99</v>
      </c>
      <c r="H39" s="19">
        <v>125.57</v>
      </c>
      <c r="I39" s="19">
        <v>826.21</v>
      </c>
      <c r="J39" s="19">
        <v>7.84</v>
      </c>
      <c r="K39" s="19">
        <v>9.16</v>
      </c>
      <c r="L39" s="19">
        <v>0</v>
      </c>
      <c r="M39" s="19">
        <v>0</v>
      </c>
      <c r="N39" s="19">
        <v>52.01</v>
      </c>
      <c r="O39" s="19">
        <v>58.83</v>
      </c>
      <c r="P39" s="19">
        <v>14.74</v>
      </c>
      <c r="Q39" s="19">
        <v>0</v>
      </c>
      <c r="R39" s="19">
        <v>0</v>
      </c>
      <c r="S39" s="19">
        <v>1.47</v>
      </c>
      <c r="T39" s="19">
        <v>12.13</v>
      </c>
      <c r="U39" s="19">
        <v>783.45</v>
      </c>
      <c r="V39" s="19">
        <v>2592</v>
      </c>
      <c r="W39" s="19">
        <v>425.01</v>
      </c>
      <c r="X39" s="19">
        <v>222.88</v>
      </c>
      <c r="Y39" s="19">
        <v>475.45</v>
      </c>
      <c r="Z39" s="19">
        <v>17.16</v>
      </c>
      <c r="AA39" s="19">
        <v>1354</v>
      </c>
      <c r="AB39" s="19">
        <v>3023.9</v>
      </c>
      <c r="AC39" s="19">
        <v>625.25</v>
      </c>
      <c r="AD39" s="19">
        <v>8.42</v>
      </c>
      <c r="AE39" s="19">
        <v>0.56999999999999995</v>
      </c>
      <c r="AF39" s="19">
        <v>0.74</v>
      </c>
      <c r="AG39" s="19">
        <v>6.07</v>
      </c>
      <c r="AH39" s="19">
        <v>16.04</v>
      </c>
      <c r="AI39" s="19">
        <v>69.36</v>
      </c>
      <c r="AJ39" s="20">
        <v>0</v>
      </c>
      <c r="AK39" s="20">
        <v>1210.67</v>
      </c>
      <c r="AL39" s="20">
        <v>1080.4000000000001</v>
      </c>
      <c r="AM39" s="20">
        <v>1808.32</v>
      </c>
      <c r="AN39" s="20">
        <v>2301.63</v>
      </c>
      <c r="AO39" s="20">
        <v>423.82</v>
      </c>
      <c r="AP39" s="20">
        <v>962.78</v>
      </c>
      <c r="AQ39" s="20">
        <v>293.17</v>
      </c>
      <c r="AR39" s="20">
        <v>1111.75</v>
      </c>
      <c r="AS39" s="20">
        <v>1241.1099999999999</v>
      </c>
      <c r="AT39" s="20">
        <v>1628.29</v>
      </c>
      <c r="AU39" s="20">
        <v>2213.8200000000002</v>
      </c>
      <c r="AV39" s="20">
        <v>692.43</v>
      </c>
      <c r="AW39" s="20">
        <v>1118.8599999999999</v>
      </c>
      <c r="AX39" s="20">
        <v>4503.8</v>
      </c>
      <c r="AY39" s="20">
        <v>176.64</v>
      </c>
      <c r="AZ39" s="20">
        <v>1062.92</v>
      </c>
      <c r="BA39" s="20">
        <v>991</v>
      </c>
      <c r="BB39" s="20">
        <v>803</v>
      </c>
      <c r="BC39" s="20">
        <v>352.37</v>
      </c>
      <c r="BD39" s="20">
        <v>7.0000000000000007E-2</v>
      </c>
      <c r="BE39" s="20">
        <v>0.03</v>
      </c>
      <c r="BF39" s="20">
        <v>0.02</v>
      </c>
      <c r="BG39" s="20">
        <v>0.05</v>
      </c>
      <c r="BH39" s="20">
        <v>0.05</v>
      </c>
      <c r="BI39" s="20">
        <v>0.23</v>
      </c>
      <c r="BJ39" s="20">
        <v>0</v>
      </c>
      <c r="BK39" s="20">
        <v>1.93</v>
      </c>
      <c r="BL39" s="20">
        <v>0</v>
      </c>
      <c r="BM39" s="20">
        <v>0.86</v>
      </c>
      <c r="BN39" s="20">
        <v>0.05</v>
      </c>
      <c r="BO39" s="20">
        <v>0.09</v>
      </c>
      <c r="BP39" s="20">
        <v>0</v>
      </c>
      <c r="BQ39" s="20">
        <v>0.04</v>
      </c>
      <c r="BR39" s="20">
        <v>0.1</v>
      </c>
      <c r="BS39" s="20">
        <v>4.0199999999999996</v>
      </c>
      <c r="BT39" s="20">
        <v>0</v>
      </c>
      <c r="BU39" s="20">
        <v>0</v>
      </c>
      <c r="BV39" s="20">
        <v>9.09</v>
      </c>
      <c r="BW39" s="20">
        <v>0.93</v>
      </c>
      <c r="BX39" s="20">
        <v>0</v>
      </c>
      <c r="BY39" s="20">
        <v>0</v>
      </c>
      <c r="BZ39" s="20">
        <v>0</v>
      </c>
      <c r="CA39" s="20">
        <v>0</v>
      </c>
      <c r="CB39" s="20">
        <v>754.02</v>
      </c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</row>
    <row r="40" spans="1:252" ht="12.75" customHeight="1">
      <c r="A40" s="17"/>
      <c r="B40" s="18" t="s">
        <v>95</v>
      </c>
      <c r="C40" s="19"/>
      <c r="D40" s="19">
        <f>SUM(D30+D39)</f>
        <v>71.41</v>
      </c>
      <c r="E40" s="19">
        <f t="shared" ref="E40:I40" si="1">SUM(E30+E39)</f>
        <v>47.38</v>
      </c>
      <c r="F40" s="19">
        <f t="shared" si="1"/>
        <v>55.97</v>
      </c>
      <c r="G40" s="19">
        <f t="shared" si="1"/>
        <v>25.28</v>
      </c>
      <c r="H40" s="19">
        <f t="shared" si="1"/>
        <v>248.76999999999998</v>
      </c>
      <c r="I40" s="19">
        <f t="shared" si="1"/>
        <v>1748.19</v>
      </c>
      <c r="J40" s="19">
        <v>7.84</v>
      </c>
      <c r="K40" s="19">
        <v>9.16</v>
      </c>
      <c r="L40" s="19">
        <v>0</v>
      </c>
      <c r="M40" s="19">
        <v>0</v>
      </c>
      <c r="N40" s="19">
        <v>52.01</v>
      </c>
      <c r="O40" s="19">
        <v>58.83</v>
      </c>
      <c r="P40" s="19">
        <v>14.74</v>
      </c>
      <c r="Q40" s="19">
        <v>0</v>
      </c>
      <c r="R40" s="19">
        <v>0</v>
      </c>
      <c r="S40" s="19">
        <v>1.47</v>
      </c>
      <c r="T40" s="19">
        <v>12.13</v>
      </c>
      <c r="U40" s="19">
        <v>783.45</v>
      </c>
      <c r="V40" s="19">
        <v>2592</v>
      </c>
      <c r="W40" s="19">
        <v>425.01</v>
      </c>
      <c r="X40" s="19">
        <v>222.88</v>
      </c>
      <c r="Y40" s="19">
        <v>475.45</v>
      </c>
      <c r="Z40" s="19">
        <v>17.16</v>
      </c>
      <c r="AA40" s="19">
        <v>1354</v>
      </c>
      <c r="AB40" s="19">
        <v>3023.9</v>
      </c>
      <c r="AC40" s="19">
        <v>625.25</v>
      </c>
      <c r="AD40" s="19">
        <v>8.42</v>
      </c>
      <c r="AE40" s="19">
        <v>0.56999999999999995</v>
      </c>
      <c r="AF40" s="19">
        <v>0.74</v>
      </c>
      <c r="AG40" s="19">
        <v>6.07</v>
      </c>
      <c r="AH40" s="19">
        <v>16.04</v>
      </c>
      <c r="AI40" s="19">
        <v>69.36</v>
      </c>
      <c r="AJ40" s="20">
        <v>0</v>
      </c>
      <c r="AK40" s="20">
        <v>1210.67</v>
      </c>
      <c r="AL40" s="20">
        <v>1080.4000000000001</v>
      </c>
      <c r="AM40" s="20">
        <v>1808.32</v>
      </c>
      <c r="AN40" s="20">
        <v>2301.63</v>
      </c>
      <c r="AO40" s="20">
        <v>423.82</v>
      </c>
      <c r="AP40" s="20">
        <v>962.78</v>
      </c>
      <c r="AQ40" s="20">
        <v>293.17</v>
      </c>
      <c r="AR40" s="20">
        <v>1111.75</v>
      </c>
      <c r="AS40" s="20">
        <v>1241.1099999999999</v>
      </c>
      <c r="AT40" s="20">
        <v>1628.29</v>
      </c>
      <c r="AU40" s="20">
        <v>2213.8200000000002</v>
      </c>
      <c r="AV40" s="20">
        <v>692.43</v>
      </c>
      <c r="AW40" s="20">
        <v>1118.8599999999999</v>
      </c>
      <c r="AX40" s="20">
        <v>4503.8</v>
      </c>
      <c r="AY40" s="20">
        <v>176.64</v>
      </c>
      <c r="AZ40" s="20">
        <v>1062.92</v>
      </c>
      <c r="BA40" s="20">
        <v>991</v>
      </c>
      <c r="BB40" s="20">
        <v>803</v>
      </c>
      <c r="BC40" s="20">
        <v>352.37</v>
      </c>
      <c r="BD40" s="20">
        <v>7.0000000000000007E-2</v>
      </c>
      <c r="BE40" s="20">
        <v>0.03</v>
      </c>
      <c r="BF40" s="20">
        <v>0.02</v>
      </c>
      <c r="BG40" s="20">
        <v>0.05</v>
      </c>
      <c r="BH40" s="20">
        <v>0.05</v>
      </c>
      <c r="BI40" s="20">
        <v>0.23</v>
      </c>
      <c r="BJ40" s="20">
        <v>0</v>
      </c>
      <c r="BK40" s="20">
        <v>1.93</v>
      </c>
      <c r="BL40" s="20">
        <v>0</v>
      </c>
      <c r="BM40" s="20">
        <v>0.86</v>
      </c>
      <c r="BN40" s="20">
        <v>0.05</v>
      </c>
      <c r="BO40" s="20">
        <v>0.09</v>
      </c>
      <c r="BP40" s="20">
        <v>0</v>
      </c>
      <c r="BQ40" s="20">
        <v>0.04</v>
      </c>
      <c r="BR40" s="20">
        <v>0.1</v>
      </c>
      <c r="BS40" s="20">
        <v>4.0199999999999996</v>
      </c>
      <c r="BT40" s="20">
        <v>0</v>
      </c>
      <c r="BU40" s="20">
        <v>0</v>
      </c>
      <c r="BV40" s="20">
        <v>9.09</v>
      </c>
      <c r="BW40" s="20">
        <v>0.93</v>
      </c>
      <c r="BX40" s="20">
        <v>0</v>
      </c>
      <c r="BY40" s="20">
        <v>0</v>
      </c>
      <c r="BZ40" s="20">
        <v>0</v>
      </c>
      <c r="CA40" s="20">
        <v>0</v>
      </c>
      <c r="CB40" s="20">
        <v>754.02</v>
      </c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</row>
    <row r="42" spans="1:252" ht="12.75" customHeight="1">
      <c r="B42" s="21" t="s">
        <v>104</v>
      </c>
    </row>
    <row r="43" spans="1:252" ht="12.75" customHeight="1">
      <c r="B43" s="8" t="s">
        <v>87</v>
      </c>
    </row>
    <row r="44" spans="1:252" ht="12.75" customHeight="1">
      <c r="A44" s="10" t="str">
        <f>"17/7"</f>
        <v>17/7</v>
      </c>
      <c r="B44" s="11" t="s">
        <v>117</v>
      </c>
      <c r="C44" s="12" t="str">
        <f>"100"</f>
        <v>100</v>
      </c>
      <c r="D44" s="12">
        <v>11.3</v>
      </c>
      <c r="E44" s="12">
        <v>10.24</v>
      </c>
      <c r="F44" s="12">
        <v>6.06</v>
      </c>
      <c r="G44" s="12">
        <v>2.72</v>
      </c>
      <c r="H44" s="12">
        <v>11.63</v>
      </c>
      <c r="I44" s="12">
        <v>144.8286791148</v>
      </c>
      <c r="J44" s="12">
        <v>2.74</v>
      </c>
      <c r="K44" s="12">
        <v>1.71</v>
      </c>
      <c r="L44" s="12">
        <v>0</v>
      </c>
      <c r="M44" s="12">
        <v>0</v>
      </c>
      <c r="N44" s="12">
        <v>2.91</v>
      </c>
      <c r="O44" s="12">
        <v>7.8</v>
      </c>
      <c r="P44" s="12">
        <v>0.91</v>
      </c>
      <c r="Q44" s="12">
        <v>0</v>
      </c>
      <c r="R44" s="12">
        <v>0</v>
      </c>
      <c r="S44" s="12">
        <v>7.0000000000000007E-2</v>
      </c>
      <c r="T44" s="12">
        <v>1.97</v>
      </c>
      <c r="U44" s="12">
        <v>234.23</v>
      </c>
      <c r="V44" s="12">
        <v>285.16000000000003</v>
      </c>
      <c r="W44" s="12">
        <v>50.75</v>
      </c>
      <c r="X44" s="12">
        <v>33.729999999999997</v>
      </c>
      <c r="Y44" s="12">
        <v>159.65</v>
      </c>
      <c r="Z44" s="12">
        <v>0.8</v>
      </c>
      <c r="AA44" s="12">
        <v>23.53</v>
      </c>
      <c r="AB44" s="12">
        <v>11.86</v>
      </c>
      <c r="AC44" s="12">
        <v>42.7</v>
      </c>
      <c r="AD44" s="12">
        <v>1.48</v>
      </c>
      <c r="AE44" s="12">
        <v>7.0000000000000007E-2</v>
      </c>
      <c r="AF44" s="12">
        <v>0.1</v>
      </c>
      <c r="AG44" s="12">
        <v>0.69</v>
      </c>
      <c r="AH44" s="12">
        <v>3.25</v>
      </c>
      <c r="AI44" s="12">
        <v>0.59</v>
      </c>
      <c r="AJ44" s="13">
        <v>0</v>
      </c>
      <c r="AK44" s="13">
        <v>132.35</v>
      </c>
      <c r="AL44" s="13">
        <v>121.52</v>
      </c>
      <c r="AM44" s="13">
        <v>207.66</v>
      </c>
      <c r="AN44" s="13">
        <v>120.34</v>
      </c>
      <c r="AO44" s="13">
        <v>55.94</v>
      </c>
      <c r="AP44" s="13">
        <v>95.99</v>
      </c>
      <c r="AQ44" s="13">
        <v>33.85</v>
      </c>
      <c r="AR44" s="13">
        <v>129.35</v>
      </c>
      <c r="AS44" s="13">
        <v>85.36</v>
      </c>
      <c r="AT44" s="13">
        <v>103.65</v>
      </c>
      <c r="AU44" s="13">
        <v>120.82</v>
      </c>
      <c r="AV44" s="13">
        <v>46.95</v>
      </c>
      <c r="AW44" s="13">
        <v>70.75</v>
      </c>
      <c r="AX44" s="13">
        <v>497.73</v>
      </c>
      <c r="AY44" s="13">
        <v>0.81</v>
      </c>
      <c r="AZ44" s="13">
        <v>150.11000000000001</v>
      </c>
      <c r="BA44" s="13">
        <v>113.95</v>
      </c>
      <c r="BB44" s="13">
        <v>92.07</v>
      </c>
      <c r="BC44" s="13">
        <v>49.01</v>
      </c>
      <c r="BD44" s="13">
        <v>0.08</v>
      </c>
      <c r="BE44" s="13">
        <v>0.04</v>
      </c>
      <c r="BF44" s="13">
        <v>0.02</v>
      </c>
      <c r="BG44" s="13">
        <v>0.04</v>
      </c>
      <c r="BH44" s="13">
        <v>0.05</v>
      </c>
      <c r="BI44" s="13">
        <v>0.23</v>
      </c>
      <c r="BJ44" s="13">
        <v>0</v>
      </c>
      <c r="BK44" s="13">
        <v>0.81</v>
      </c>
      <c r="BL44" s="13">
        <v>0</v>
      </c>
      <c r="BM44" s="13">
        <v>0.28999999999999998</v>
      </c>
      <c r="BN44" s="13">
        <v>0.01</v>
      </c>
      <c r="BO44" s="13">
        <v>0.02</v>
      </c>
      <c r="BP44" s="13">
        <v>0</v>
      </c>
      <c r="BQ44" s="13">
        <v>0.05</v>
      </c>
      <c r="BR44" s="13">
        <v>7.0000000000000007E-2</v>
      </c>
      <c r="BS44" s="13">
        <v>1.07</v>
      </c>
      <c r="BT44" s="13">
        <v>0</v>
      </c>
      <c r="BU44" s="13">
        <v>0</v>
      </c>
      <c r="BV44" s="13">
        <v>1.59</v>
      </c>
      <c r="BW44" s="13">
        <v>0.01</v>
      </c>
      <c r="BX44" s="13">
        <v>0</v>
      </c>
      <c r="BY44" s="13">
        <v>0</v>
      </c>
      <c r="BZ44" s="13">
        <v>0</v>
      </c>
      <c r="CA44" s="13">
        <v>0</v>
      </c>
      <c r="CB44" s="13">
        <v>96.03</v>
      </c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  <c r="GL44" s="13"/>
      <c r="GM44" s="13"/>
      <c r="GN44" s="13"/>
      <c r="GO44" s="13"/>
      <c r="GP44" s="13"/>
      <c r="GQ44" s="13"/>
      <c r="GR44" s="13"/>
      <c r="GS44" s="13"/>
      <c r="GT44" s="13"/>
      <c r="GU44" s="13"/>
      <c r="GV44" s="13"/>
      <c r="GW44" s="13"/>
      <c r="GX44" s="13"/>
      <c r="GY44" s="13"/>
      <c r="GZ44" s="13"/>
      <c r="HA44" s="13"/>
      <c r="HB44" s="13"/>
      <c r="HC44" s="13"/>
      <c r="HD44" s="13"/>
      <c r="HE44" s="13"/>
      <c r="HF44" s="13"/>
      <c r="HG44" s="13"/>
      <c r="HH44" s="13"/>
      <c r="HI44" s="13"/>
      <c r="HJ44" s="13"/>
      <c r="HK44" s="13"/>
      <c r="HL44" s="13"/>
      <c r="HM44" s="13"/>
      <c r="HN44" s="13"/>
      <c r="HO44" s="13"/>
      <c r="HP44" s="13"/>
      <c r="HQ44" s="13"/>
      <c r="HR44" s="13"/>
      <c r="HS44" s="13"/>
      <c r="HT44" s="13"/>
      <c r="HU44" s="13"/>
      <c r="HV44" s="13"/>
      <c r="HW44" s="13"/>
      <c r="HX44" s="13"/>
      <c r="HY44" s="13"/>
      <c r="HZ44" s="13"/>
      <c r="IA44" s="13"/>
      <c r="IB44" s="13"/>
      <c r="IC44" s="13"/>
      <c r="ID44" s="13"/>
      <c r="IE44" s="13"/>
      <c r="IF44" s="13"/>
      <c r="IG44" s="13"/>
      <c r="IH44" s="13"/>
      <c r="II44" s="13"/>
      <c r="IJ44" s="13"/>
      <c r="IK44" s="13"/>
      <c r="IL44" s="13"/>
      <c r="IM44" s="13"/>
      <c r="IN44" s="13"/>
      <c r="IO44" s="13"/>
      <c r="IP44" s="13"/>
      <c r="IQ44" s="13"/>
      <c r="IR44" s="13"/>
    </row>
    <row r="45" spans="1:252" ht="12.75" customHeight="1">
      <c r="A45" s="10" t="str">
        <f>"38/3"</f>
        <v>38/3</v>
      </c>
      <c r="B45" s="11" t="s">
        <v>118</v>
      </c>
      <c r="C45" s="12" t="str">
        <f>"180"</f>
        <v>180</v>
      </c>
      <c r="D45" s="12">
        <v>4.54</v>
      </c>
      <c r="E45" s="12">
        <v>0</v>
      </c>
      <c r="F45" s="12">
        <v>8.6300000000000008</v>
      </c>
      <c r="G45" s="12">
        <v>8.6300000000000008</v>
      </c>
      <c r="H45" s="12">
        <v>47.52</v>
      </c>
      <c r="I45" s="12">
        <v>285.63247619999999</v>
      </c>
      <c r="J45" s="12">
        <v>1.21</v>
      </c>
      <c r="K45" s="12">
        <v>5.3</v>
      </c>
      <c r="L45" s="12">
        <v>0</v>
      </c>
      <c r="M45" s="12">
        <v>0</v>
      </c>
      <c r="N45" s="12">
        <v>1.64</v>
      </c>
      <c r="O45" s="12">
        <v>43.65</v>
      </c>
      <c r="P45" s="12">
        <v>2.23</v>
      </c>
      <c r="Q45" s="12">
        <v>0</v>
      </c>
      <c r="R45" s="12">
        <v>0</v>
      </c>
      <c r="S45" s="12">
        <v>0.04</v>
      </c>
      <c r="T45" s="12">
        <v>1.05</v>
      </c>
      <c r="U45" s="12">
        <v>181.49</v>
      </c>
      <c r="V45" s="12">
        <v>91.81</v>
      </c>
      <c r="W45" s="12">
        <v>11.16</v>
      </c>
      <c r="X45" s="12">
        <v>33.4</v>
      </c>
      <c r="Y45" s="12">
        <v>96.94</v>
      </c>
      <c r="Z45" s="12">
        <v>0.74</v>
      </c>
      <c r="AA45" s="12">
        <v>0</v>
      </c>
      <c r="AB45" s="12">
        <v>583.20000000000005</v>
      </c>
      <c r="AC45" s="12">
        <v>108</v>
      </c>
      <c r="AD45" s="12">
        <v>3.89</v>
      </c>
      <c r="AE45" s="12">
        <v>0.05</v>
      </c>
      <c r="AF45" s="12">
        <v>0.03</v>
      </c>
      <c r="AG45" s="12">
        <v>0.92</v>
      </c>
      <c r="AH45" s="12">
        <v>2.19</v>
      </c>
      <c r="AI45" s="12">
        <v>0.54</v>
      </c>
      <c r="AJ45" s="13">
        <v>0</v>
      </c>
      <c r="AK45" s="13">
        <v>261.58999999999997</v>
      </c>
      <c r="AL45" s="13">
        <v>205.6</v>
      </c>
      <c r="AM45" s="13">
        <v>385.12</v>
      </c>
      <c r="AN45" s="13">
        <v>162.54</v>
      </c>
      <c r="AO45" s="13">
        <v>99.26</v>
      </c>
      <c r="AP45" s="13">
        <v>149.87</v>
      </c>
      <c r="AQ45" s="13">
        <v>62.17</v>
      </c>
      <c r="AR45" s="13">
        <v>230.08</v>
      </c>
      <c r="AS45" s="13">
        <v>243.33</v>
      </c>
      <c r="AT45" s="13">
        <v>317.06</v>
      </c>
      <c r="AU45" s="13">
        <v>340.55</v>
      </c>
      <c r="AV45" s="13">
        <v>105.72</v>
      </c>
      <c r="AW45" s="13">
        <v>199.11</v>
      </c>
      <c r="AX45" s="13">
        <v>753.34</v>
      </c>
      <c r="AY45" s="13">
        <v>0</v>
      </c>
      <c r="AZ45" s="13">
        <v>205.33</v>
      </c>
      <c r="BA45" s="13">
        <v>205.49</v>
      </c>
      <c r="BB45" s="13">
        <v>180</v>
      </c>
      <c r="BC45" s="13">
        <v>85.22</v>
      </c>
      <c r="BD45" s="13">
        <v>0</v>
      </c>
      <c r="BE45" s="13">
        <v>0</v>
      </c>
      <c r="BF45" s="13">
        <v>0</v>
      </c>
      <c r="BG45" s="13">
        <v>0</v>
      </c>
      <c r="BH45" s="13">
        <v>0</v>
      </c>
      <c r="BI45" s="13">
        <v>0.01</v>
      </c>
      <c r="BJ45" s="13">
        <v>0</v>
      </c>
      <c r="BK45" s="13">
        <v>0.61</v>
      </c>
      <c r="BL45" s="13">
        <v>0</v>
      </c>
      <c r="BM45" s="13">
        <v>0.35</v>
      </c>
      <c r="BN45" s="13">
        <v>0.02</v>
      </c>
      <c r="BO45" s="13">
        <v>0.06</v>
      </c>
      <c r="BP45" s="13">
        <v>0</v>
      </c>
      <c r="BQ45" s="13">
        <v>0</v>
      </c>
      <c r="BR45" s="13">
        <v>0</v>
      </c>
      <c r="BS45" s="13">
        <v>2.1</v>
      </c>
      <c r="BT45" s="13">
        <v>0</v>
      </c>
      <c r="BU45" s="13">
        <v>0</v>
      </c>
      <c r="BV45" s="13">
        <v>4.84</v>
      </c>
      <c r="BW45" s="13">
        <v>0</v>
      </c>
      <c r="BX45" s="13">
        <v>0</v>
      </c>
      <c r="BY45" s="13">
        <v>0</v>
      </c>
      <c r="BZ45" s="13">
        <v>0</v>
      </c>
      <c r="CA45" s="13">
        <v>0</v>
      </c>
      <c r="CB45" s="13">
        <v>144.43</v>
      </c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  <c r="GL45" s="13"/>
      <c r="GM45" s="13"/>
      <c r="GN45" s="13"/>
      <c r="GO45" s="13"/>
      <c r="GP45" s="13"/>
      <c r="GQ45" s="13"/>
      <c r="GR45" s="13"/>
      <c r="GS45" s="13"/>
      <c r="GT45" s="13"/>
      <c r="GU45" s="13"/>
      <c r="GV45" s="13"/>
      <c r="GW45" s="13"/>
      <c r="GX45" s="13"/>
      <c r="GY45" s="13"/>
      <c r="GZ45" s="13"/>
      <c r="HA45" s="13"/>
      <c r="HB45" s="13"/>
      <c r="HC45" s="13"/>
      <c r="HD45" s="13"/>
      <c r="HE45" s="13"/>
      <c r="HF45" s="13"/>
      <c r="HG45" s="13"/>
      <c r="HH45" s="13"/>
      <c r="HI45" s="13"/>
      <c r="HJ45" s="13"/>
      <c r="HK45" s="13"/>
      <c r="HL45" s="13"/>
      <c r="HM45" s="13"/>
      <c r="HN45" s="13"/>
      <c r="HO45" s="13"/>
      <c r="HP45" s="13"/>
      <c r="HQ45" s="13"/>
      <c r="HR45" s="13"/>
      <c r="HS45" s="13"/>
      <c r="HT45" s="13"/>
      <c r="HU45" s="13"/>
      <c r="HV45" s="13"/>
      <c r="HW45" s="13"/>
      <c r="HX45" s="13"/>
      <c r="HY45" s="13"/>
      <c r="HZ45" s="13"/>
      <c r="IA45" s="13"/>
      <c r="IB45" s="13"/>
      <c r="IC45" s="13"/>
      <c r="ID45" s="13"/>
      <c r="IE45" s="13"/>
      <c r="IF45" s="13"/>
      <c r="IG45" s="13"/>
      <c r="IH45" s="13"/>
      <c r="II45" s="13"/>
      <c r="IJ45" s="13"/>
      <c r="IK45" s="13"/>
      <c r="IL45" s="13"/>
      <c r="IM45" s="13"/>
      <c r="IN45" s="13"/>
      <c r="IO45" s="13"/>
      <c r="IP45" s="13"/>
      <c r="IQ45" s="13"/>
      <c r="IR45" s="13"/>
    </row>
    <row r="46" spans="1:252" ht="12.75" customHeight="1">
      <c r="A46" s="10" t="str">
        <f>"29/10"</f>
        <v>29/10</v>
      </c>
      <c r="B46" s="11" t="s">
        <v>119</v>
      </c>
      <c r="C46" s="12" t="str">
        <f>"200/5"</f>
        <v>200/5</v>
      </c>
      <c r="D46" s="12">
        <v>0.12</v>
      </c>
      <c r="E46" s="12">
        <v>0</v>
      </c>
      <c r="F46" s="12">
        <v>0.02</v>
      </c>
      <c r="G46" s="12">
        <v>0.02</v>
      </c>
      <c r="H46" s="12">
        <v>10.08</v>
      </c>
      <c r="I46" s="12">
        <v>39.626332000000005</v>
      </c>
      <c r="J46" s="12">
        <v>0</v>
      </c>
      <c r="K46" s="12">
        <v>0</v>
      </c>
      <c r="L46" s="12">
        <v>0</v>
      </c>
      <c r="M46" s="12">
        <v>0</v>
      </c>
      <c r="N46" s="12">
        <v>9.94</v>
      </c>
      <c r="O46" s="12">
        <v>0</v>
      </c>
      <c r="P46" s="12">
        <v>0.14000000000000001</v>
      </c>
      <c r="Q46" s="12">
        <v>0</v>
      </c>
      <c r="R46" s="12">
        <v>0</v>
      </c>
      <c r="S46" s="12">
        <v>0.28999999999999998</v>
      </c>
      <c r="T46" s="12">
        <v>0.06</v>
      </c>
      <c r="U46" s="12">
        <v>0.64</v>
      </c>
      <c r="V46" s="12">
        <v>8.3699999999999992</v>
      </c>
      <c r="W46" s="12">
        <v>2.23</v>
      </c>
      <c r="X46" s="12">
        <v>0.56999999999999995</v>
      </c>
      <c r="Y46" s="12">
        <v>1.02</v>
      </c>
      <c r="Z46" s="12">
        <v>0.06</v>
      </c>
      <c r="AA46" s="12">
        <v>0</v>
      </c>
      <c r="AB46" s="12">
        <v>0.45</v>
      </c>
      <c r="AC46" s="12">
        <v>0.1</v>
      </c>
      <c r="AD46" s="12">
        <v>0.01</v>
      </c>
      <c r="AE46" s="12">
        <v>0</v>
      </c>
      <c r="AF46" s="12">
        <v>0</v>
      </c>
      <c r="AG46" s="12">
        <v>0</v>
      </c>
      <c r="AH46" s="12">
        <v>0.01</v>
      </c>
      <c r="AI46" s="12">
        <v>0.8</v>
      </c>
      <c r="AJ46" s="13">
        <v>0</v>
      </c>
      <c r="AK46" s="13">
        <v>0.69</v>
      </c>
      <c r="AL46" s="13">
        <v>0.78</v>
      </c>
      <c r="AM46" s="13">
        <v>0.64</v>
      </c>
      <c r="AN46" s="13">
        <v>1.18</v>
      </c>
      <c r="AO46" s="13">
        <v>0.28999999999999998</v>
      </c>
      <c r="AP46" s="13">
        <v>1.23</v>
      </c>
      <c r="AQ46" s="13">
        <v>0</v>
      </c>
      <c r="AR46" s="13">
        <v>1.57</v>
      </c>
      <c r="AS46" s="13">
        <v>0</v>
      </c>
      <c r="AT46" s="13">
        <v>0</v>
      </c>
      <c r="AU46" s="13">
        <v>0</v>
      </c>
      <c r="AV46" s="13">
        <v>0.88</v>
      </c>
      <c r="AW46" s="13">
        <v>0</v>
      </c>
      <c r="AX46" s="13">
        <v>0</v>
      </c>
      <c r="AY46" s="13">
        <v>0</v>
      </c>
      <c r="AZ46" s="13">
        <v>0</v>
      </c>
      <c r="BA46" s="13">
        <v>0</v>
      </c>
      <c r="BB46" s="13">
        <v>0</v>
      </c>
      <c r="BC46" s="13">
        <v>0</v>
      </c>
      <c r="BD46" s="13">
        <v>0</v>
      </c>
      <c r="BE46" s="13">
        <v>0</v>
      </c>
      <c r="BF46" s="13">
        <v>0</v>
      </c>
      <c r="BG46" s="13">
        <v>0</v>
      </c>
      <c r="BH46" s="13">
        <v>0</v>
      </c>
      <c r="BI46" s="13">
        <v>0</v>
      </c>
      <c r="BJ46" s="13">
        <v>0</v>
      </c>
      <c r="BK46" s="13">
        <v>0</v>
      </c>
      <c r="BL46" s="13">
        <v>0</v>
      </c>
      <c r="BM46" s="13">
        <v>0</v>
      </c>
      <c r="BN46" s="13">
        <v>0</v>
      </c>
      <c r="BO46" s="13">
        <v>0</v>
      </c>
      <c r="BP46" s="13">
        <v>0</v>
      </c>
      <c r="BQ46" s="13">
        <v>0</v>
      </c>
      <c r="BR46" s="13">
        <v>0</v>
      </c>
      <c r="BS46" s="13">
        <v>0</v>
      </c>
      <c r="BT46" s="13">
        <v>0</v>
      </c>
      <c r="BU46" s="13">
        <v>0</v>
      </c>
      <c r="BV46" s="13">
        <v>0</v>
      </c>
      <c r="BW46" s="13">
        <v>0</v>
      </c>
      <c r="BX46" s="13">
        <v>0</v>
      </c>
      <c r="BY46" s="13">
        <v>0</v>
      </c>
      <c r="BZ46" s="13">
        <v>0</v>
      </c>
      <c r="CA46" s="13">
        <v>0</v>
      </c>
      <c r="CB46" s="13">
        <v>204.43</v>
      </c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  <c r="GL46" s="13"/>
      <c r="GM46" s="13"/>
      <c r="GN46" s="13"/>
      <c r="GO46" s="13"/>
      <c r="GP46" s="13"/>
      <c r="GQ46" s="13"/>
      <c r="GR46" s="13"/>
      <c r="GS46" s="13"/>
      <c r="GT46" s="13"/>
      <c r="GU46" s="13"/>
      <c r="GV46" s="13"/>
      <c r="GW46" s="13"/>
      <c r="GX46" s="13"/>
      <c r="GY46" s="13"/>
      <c r="GZ46" s="13"/>
      <c r="HA46" s="13"/>
      <c r="HB46" s="13"/>
      <c r="HC46" s="13"/>
      <c r="HD46" s="13"/>
      <c r="HE46" s="13"/>
      <c r="HF46" s="13"/>
      <c r="HG46" s="13"/>
      <c r="HH46" s="13"/>
      <c r="HI46" s="13"/>
      <c r="HJ46" s="13"/>
      <c r="HK46" s="13"/>
      <c r="HL46" s="13"/>
      <c r="HM46" s="13"/>
      <c r="HN46" s="13"/>
      <c r="HO46" s="13"/>
      <c r="HP46" s="13"/>
      <c r="HQ46" s="13"/>
      <c r="HR46" s="13"/>
      <c r="HS46" s="13"/>
      <c r="HT46" s="13"/>
      <c r="HU46" s="13"/>
      <c r="HV46" s="13"/>
      <c r="HW46" s="13"/>
      <c r="HX46" s="13"/>
      <c r="HY46" s="13"/>
      <c r="HZ46" s="13"/>
      <c r="IA46" s="13"/>
      <c r="IB46" s="13"/>
      <c r="IC46" s="13"/>
      <c r="ID46" s="13"/>
      <c r="IE46" s="13"/>
      <c r="IF46" s="13"/>
      <c r="IG46" s="13"/>
      <c r="IH46" s="13"/>
      <c r="II46" s="13"/>
      <c r="IJ46" s="13"/>
      <c r="IK46" s="13"/>
      <c r="IL46" s="13"/>
      <c r="IM46" s="13"/>
      <c r="IN46" s="13"/>
      <c r="IO46" s="13"/>
      <c r="IP46" s="13"/>
      <c r="IQ46" s="13"/>
      <c r="IR46" s="13"/>
    </row>
    <row r="47" spans="1:252" ht="12.75" customHeight="1">
      <c r="A47" s="10" t="str">
        <f>"пром."</f>
        <v>пром.</v>
      </c>
      <c r="B47" s="11" t="s">
        <v>92</v>
      </c>
      <c r="C47" s="12" t="str">
        <f>"40"</f>
        <v>40</v>
      </c>
      <c r="D47" s="12">
        <v>2.68</v>
      </c>
      <c r="E47" s="12">
        <v>0</v>
      </c>
      <c r="F47" s="12">
        <v>0.28000000000000003</v>
      </c>
      <c r="G47" s="12">
        <v>0</v>
      </c>
      <c r="H47" s="12">
        <v>20.079999999999998</v>
      </c>
      <c r="I47" s="12">
        <v>84.217280000000002</v>
      </c>
      <c r="J47" s="12">
        <v>0</v>
      </c>
      <c r="K47" s="12">
        <v>0</v>
      </c>
      <c r="L47" s="12">
        <v>0</v>
      </c>
      <c r="M47" s="12">
        <v>0</v>
      </c>
      <c r="N47" s="12">
        <v>17.12</v>
      </c>
      <c r="O47" s="12">
        <v>0</v>
      </c>
      <c r="P47" s="12">
        <v>2.96</v>
      </c>
      <c r="Q47" s="12">
        <v>0</v>
      </c>
      <c r="R47" s="12">
        <v>0</v>
      </c>
      <c r="S47" s="12">
        <v>0</v>
      </c>
      <c r="T47" s="12">
        <v>4.8099999999999996</v>
      </c>
      <c r="U47" s="12">
        <v>16.12</v>
      </c>
      <c r="V47" s="12">
        <v>748.96</v>
      </c>
      <c r="W47" s="12">
        <v>296.14</v>
      </c>
      <c r="X47" s="12">
        <v>93</v>
      </c>
      <c r="Y47" s="12">
        <v>83.88</v>
      </c>
      <c r="Z47" s="12">
        <v>9.9499999999999993</v>
      </c>
      <c r="AA47" s="12">
        <v>1344</v>
      </c>
      <c r="AB47" s="12">
        <v>0</v>
      </c>
      <c r="AC47" s="12">
        <v>84</v>
      </c>
      <c r="AD47" s="12">
        <v>0.68</v>
      </c>
      <c r="AE47" s="12">
        <v>0.08</v>
      </c>
      <c r="AF47" s="12">
        <v>0.43</v>
      </c>
      <c r="AG47" s="12">
        <v>0</v>
      </c>
      <c r="AH47" s="12">
        <v>3.58</v>
      </c>
      <c r="AI47" s="12">
        <v>20</v>
      </c>
      <c r="AJ47" s="13">
        <v>0</v>
      </c>
      <c r="AK47" s="13">
        <v>0</v>
      </c>
      <c r="AL47" s="13">
        <v>0</v>
      </c>
      <c r="AM47" s="13">
        <v>0</v>
      </c>
      <c r="AN47" s="13">
        <v>0</v>
      </c>
      <c r="AO47" s="13">
        <v>0</v>
      </c>
      <c r="AP47" s="13">
        <v>0</v>
      </c>
      <c r="AQ47" s="13">
        <v>0</v>
      </c>
      <c r="AR47" s="13">
        <v>0</v>
      </c>
      <c r="AS47" s="13">
        <v>0</v>
      </c>
      <c r="AT47" s="13">
        <v>0</v>
      </c>
      <c r="AU47" s="13">
        <v>0</v>
      </c>
      <c r="AV47" s="13">
        <v>0</v>
      </c>
      <c r="AW47" s="13">
        <v>0</v>
      </c>
      <c r="AX47" s="13">
        <v>0</v>
      </c>
      <c r="AY47" s="13">
        <v>0</v>
      </c>
      <c r="AZ47" s="13">
        <v>0</v>
      </c>
      <c r="BA47" s="13">
        <v>0</v>
      </c>
      <c r="BB47" s="13">
        <v>0</v>
      </c>
      <c r="BC47" s="13">
        <v>0</v>
      </c>
      <c r="BD47" s="13">
        <v>0</v>
      </c>
      <c r="BE47" s="13">
        <v>0</v>
      </c>
      <c r="BF47" s="13">
        <v>0</v>
      </c>
      <c r="BG47" s="13">
        <v>0.01</v>
      </c>
      <c r="BH47" s="13">
        <v>0</v>
      </c>
      <c r="BI47" s="13">
        <v>0.04</v>
      </c>
      <c r="BJ47" s="13">
        <v>0</v>
      </c>
      <c r="BK47" s="13">
        <v>0.35</v>
      </c>
      <c r="BL47" s="13">
        <v>0</v>
      </c>
      <c r="BM47" s="13">
        <v>0.12</v>
      </c>
      <c r="BN47" s="13">
        <v>0</v>
      </c>
      <c r="BO47" s="13">
        <v>0</v>
      </c>
      <c r="BP47" s="13">
        <v>0</v>
      </c>
      <c r="BQ47" s="13">
        <v>0</v>
      </c>
      <c r="BR47" s="13">
        <v>0.03</v>
      </c>
      <c r="BS47" s="13">
        <v>0.11</v>
      </c>
      <c r="BT47" s="13">
        <v>0</v>
      </c>
      <c r="BU47" s="13">
        <v>0</v>
      </c>
      <c r="BV47" s="13">
        <v>0.22</v>
      </c>
      <c r="BW47" s="13">
        <v>0.86</v>
      </c>
      <c r="BX47" s="13">
        <v>0</v>
      </c>
      <c r="BY47" s="13">
        <v>0</v>
      </c>
      <c r="BZ47" s="13">
        <v>0</v>
      </c>
      <c r="CA47" s="13">
        <v>0</v>
      </c>
      <c r="CB47" s="13">
        <v>3.2</v>
      </c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  <c r="GL47" s="13"/>
      <c r="GM47" s="13"/>
      <c r="GN47" s="13"/>
      <c r="GO47" s="13"/>
      <c r="GP47" s="13"/>
      <c r="GQ47" s="13"/>
      <c r="GR47" s="13"/>
      <c r="GS47" s="13"/>
      <c r="GT47" s="13"/>
      <c r="GU47" s="13"/>
      <c r="GV47" s="13"/>
      <c r="GW47" s="13"/>
      <c r="GX47" s="13"/>
      <c r="GY47" s="13"/>
      <c r="GZ47" s="13"/>
      <c r="HA47" s="13"/>
      <c r="HB47" s="13"/>
      <c r="HC47" s="13"/>
      <c r="HD47" s="13"/>
      <c r="HE47" s="13"/>
      <c r="HF47" s="13"/>
      <c r="HG47" s="13"/>
      <c r="HH47" s="13"/>
      <c r="HI47" s="13"/>
      <c r="HJ47" s="13"/>
      <c r="HK47" s="13"/>
      <c r="HL47" s="13"/>
      <c r="HM47" s="13"/>
      <c r="HN47" s="13"/>
      <c r="HO47" s="13"/>
      <c r="HP47" s="13"/>
      <c r="HQ47" s="13"/>
      <c r="HR47" s="13"/>
      <c r="HS47" s="13"/>
      <c r="HT47" s="13"/>
      <c r="HU47" s="13"/>
      <c r="HV47" s="13"/>
      <c r="HW47" s="13"/>
      <c r="HX47" s="13"/>
      <c r="HY47" s="13"/>
      <c r="HZ47" s="13"/>
      <c r="IA47" s="13"/>
      <c r="IB47" s="13"/>
      <c r="IC47" s="13"/>
      <c r="ID47" s="13"/>
      <c r="IE47" s="13"/>
      <c r="IF47" s="13"/>
      <c r="IG47" s="13"/>
      <c r="IH47" s="13"/>
      <c r="II47" s="13"/>
      <c r="IJ47" s="13"/>
      <c r="IK47" s="13"/>
      <c r="IL47" s="13"/>
      <c r="IM47" s="13"/>
      <c r="IN47" s="13"/>
      <c r="IO47" s="13"/>
      <c r="IP47" s="13"/>
      <c r="IQ47" s="13"/>
      <c r="IR47" s="13"/>
    </row>
    <row r="48" spans="1:252" ht="12.75" customHeight="1">
      <c r="A48" s="14" t="str">
        <f>"пром."</f>
        <v>пром.</v>
      </c>
      <c r="B48" s="15" t="s">
        <v>93</v>
      </c>
      <c r="C48" s="16" t="str">
        <f>"25"</f>
        <v>25</v>
      </c>
      <c r="D48" s="16">
        <v>1.65</v>
      </c>
      <c r="E48" s="16">
        <v>0</v>
      </c>
      <c r="F48" s="16">
        <v>0.3</v>
      </c>
      <c r="G48" s="16">
        <v>0.3</v>
      </c>
      <c r="H48" s="16">
        <v>10.43</v>
      </c>
      <c r="I48" s="16">
        <v>48.344999999999999</v>
      </c>
      <c r="J48" s="16">
        <v>0.05</v>
      </c>
      <c r="K48" s="16">
        <v>0</v>
      </c>
      <c r="L48" s="16">
        <v>0</v>
      </c>
      <c r="M48" s="16">
        <v>0</v>
      </c>
      <c r="N48" s="16">
        <v>0.3</v>
      </c>
      <c r="O48" s="16">
        <v>8.0500000000000007</v>
      </c>
      <c r="P48" s="16">
        <v>2.08</v>
      </c>
      <c r="Q48" s="16">
        <v>0</v>
      </c>
      <c r="R48" s="16">
        <v>0</v>
      </c>
      <c r="S48" s="16">
        <v>0.25</v>
      </c>
      <c r="T48" s="16">
        <v>0.63</v>
      </c>
      <c r="U48" s="16">
        <v>152.5</v>
      </c>
      <c r="V48" s="16">
        <v>61.25</v>
      </c>
      <c r="W48" s="16">
        <v>8.75</v>
      </c>
      <c r="X48" s="16">
        <v>11.75</v>
      </c>
      <c r="Y48" s="16">
        <v>39.5</v>
      </c>
      <c r="Z48" s="16">
        <v>0.98</v>
      </c>
      <c r="AA48" s="16">
        <v>0</v>
      </c>
      <c r="AB48" s="16">
        <v>1.25</v>
      </c>
      <c r="AC48" s="16">
        <v>0.25</v>
      </c>
      <c r="AD48" s="16">
        <v>0.35</v>
      </c>
      <c r="AE48" s="16">
        <v>0.05</v>
      </c>
      <c r="AF48" s="16">
        <v>0.02</v>
      </c>
      <c r="AG48" s="16">
        <v>0.18</v>
      </c>
      <c r="AH48" s="16">
        <v>0.5</v>
      </c>
      <c r="AI48" s="16">
        <v>0</v>
      </c>
      <c r="AJ48" s="5">
        <v>0</v>
      </c>
      <c r="AK48" s="5">
        <v>80.5</v>
      </c>
      <c r="AL48" s="5">
        <v>62</v>
      </c>
      <c r="AM48" s="5">
        <v>106.75</v>
      </c>
      <c r="AN48" s="5">
        <v>55.75</v>
      </c>
      <c r="AO48" s="5">
        <v>23.25</v>
      </c>
      <c r="AP48" s="5">
        <v>49.5</v>
      </c>
      <c r="AQ48" s="5">
        <v>20</v>
      </c>
      <c r="AR48" s="5">
        <v>92.75</v>
      </c>
      <c r="AS48" s="5">
        <v>74.25</v>
      </c>
      <c r="AT48" s="5">
        <v>72.75</v>
      </c>
      <c r="AU48" s="5">
        <v>116</v>
      </c>
      <c r="AV48" s="5">
        <v>31</v>
      </c>
      <c r="AW48" s="5">
        <v>77.5</v>
      </c>
      <c r="AX48" s="5">
        <v>389.75</v>
      </c>
      <c r="AY48" s="5">
        <v>0</v>
      </c>
      <c r="AZ48" s="5">
        <v>131.5</v>
      </c>
      <c r="BA48" s="5">
        <v>72.75</v>
      </c>
      <c r="BB48" s="5">
        <v>45</v>
      </c>
      <c r="BC48" s="5">
        <v>32.5</v>
      </c>
      <c r="BD48" s="5">
        <v>0</v>
      </c>
      <c r="BE48" s="5">
        <v>0</v>
      </c>
      <c r="BF48" s="5">
        <v>0</v>
      </c>
      <c r="BG48" s="5">
        <v>0</v>
      </c>
      <c r="BH48" s="5">
        <v>0</v>
      </c>
      <c r="BI48" s="5">
        <v>0</v>
      </c>
      <c r="BJ48" s="5">
        <v>0</v>
      </c>
      <c r="BK48" s="5">
        <v>0.04</v>
      </c>
      <c r="BL48" s="5">
        <v>0</v>
      </c>
      <c r="BM48" s="5">
        <v>0</v>
      </c>
      <c r="BN48" s="5">
        <v>0.01</v>
      </c>
      <c r="BO48" s="5">
        <v>0</v>
      </c>
      <c r="BP48" s="5">
        <v>0</v>
      </c>
      <c r="BQ48" s="5">
        <v>0</v>
      </c>
      <c r="BR48" s="5">
        <v>0</v>
      </c>
      <c r="BS48" s="5">
        <v>0.03</v>
      </c>
      <c r="BT48" s="5">
        <v>0</v>
      </c>
      <c r="BU48" s="5">
        <v>0</v>
      </c>
      <c r="BV48" s="5">
        <v>0.12</v>
      </c>
      <c r="BW48" s="5">
        <v>0.02</v>
      </c>
      <c r="BX48" s="5">
        <v>0</v>
      </c>
      <c r="BY48" s="5">
        <v>0</v>
      </c>
      <c r="BZ48" s="5">
        <v>0</v>
      </c>
      <c r="CA48" s="5">
        <v>0</v>
      </c>
      <c r="CB48" s="5">
        <v>11.75</v>
      </c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</row>
    <row r="49" spans="1:252" ht="12.75" customHeight="1">
      <c r="A49" s="17"/>
      <c r="B49" s="18" t="s">
        <v>94</v>
      </c>
      <c r="C49" s="19"/>
      <c r="D49" s="19">
        <v>20.29</v>
      </c>
      <c r="E49" s="19">
        <v>10.24</v>
      </c>
      <c r="F49" s="19">
        <v>15.3</v>
      </c>
      <c r="G49" s="19">
        <v>11.67</v>
      </c>
      <c r="H49" s="19">
        <v>99.73</v>
      </c>
      <c r="I49" s="19">
        <v>602.65</v>
      </c>
      <c r="J49" s="19">
        <v>4</v>
      </c>
      <c r="K49" s="19">
        <v>7.01</v>
      </c>
      <c r="L49" s="19">
        <v>0</v>
      </c>
      <c r="M49" s="19">
        <v>0</v>
      </c>
      <c r="N49" s="19">
        <v>31.92</v>
      </c>
      <c r="O49" s="19">
        <v>59.5</v>
      </c>
      <c r="P49" s="19">
        <v>8.31</v>
      </c>
      <c r="Q49" s="19">
        <v>0</v>
      </c>
      <c r="R49" s="19">
        <v>0</v>
      </c>
      <c r="S49" s="19">
        <v>0.65</v>
      </c>
      <c r="T49" s="19">
        <v>8.52</v>
      </c>
      <c r="U49" s="19">
        <v>584.98</v>
      </c>
      <c r="V49" s="19">
        <v>1195.54</v>
      </c>
      <c r="W49" s="19">
        <v>369.02</v>
      </c>
      <c r="X49" s="19">
        <v>172.45</v>
      </c>
      <c r="Y49" s="19">
        <v>381</v>
      </c>
      <c r="Z49" s="19">
        <v>12.53</v>
      </c>
      <c r="AA49" s="19">
        <v>1367.53</v>
      </c>
      <c r="AB49" s="19">
        <v>596.76</v>
      </c>
      <c r="AC49" s="19">
        <v>235.05</v>
      </c>
      <c r="AD49" s="19">
        <v>6.4</v>
      </c>
      <c r="AE49" s="19">
        <v>0.24</v>
      </c>
      <c r="AF49" s="19">
        <v>0.57999999999999996</v>
      </c>
      <c r="AG49" s="19">
        <v>1.8</v>
      </c>
      <c r="AH49" s="19">
        <v>9.5299999999999994</v>
      </c>
      <c r="AI49" s="19">
        <v>21.93</v>
      </c>
      <c r="AJ49" s="20">
        <v>0</v>
      </c>
      <c r="AK49" s="20">
        <v>475.12</v>
      </c>
      <c r="AL49" s="20">
        <v>389.9</v>
      </c>
      <c r="AM49" s="20">
        <v>700.17</v>
      </c>
      <c r="AN49" s="20">
        <v>339.8</v>
      </c>
      <c r="AO49" s="20">
        <v>178.74</v>
      </c>
      <c r="AP49" s="20">
        <v>296.58</v>
      </c>
      <c r="AQ49" s="20">
        <v>116.01</v>
      </c>
      <c r="AR49" s="20">
        <v>453.75</v>
      </c>
      <c r="AS49" s="20">
        <v>402.94</v>
      </c>
      <c r="AT49" s="20">
        <v>493.46</v>
      </c>
      <c r="AU49" s="20">
        <v>577.37</v>
      </c>
      <c r="AV49" s="20">
        <v>184.55</v>
      </c>
      <c r="AW49" s="20">
        <v>347.35</v>
      </c>
      <c r="AX49" s="20">
        <v>1640.82</v>
      </c>
      <c r="AY49" s="20">
        <v>0.81</v>
      </c>
      <c r="AZ49" s="20">
        <v>486.94</v>
      </c>
      <c r="BA49" s="20">
        <v>392.19</v>
      </c>
      <c r="BB49" s="20">
        <v>317.07</v>
      </c>
      <c r="BC49" s="20">
        <v>166.73</v>
      </c>
      <c r="BD49" s="20">
        <v>0.08</v>
      </c>
      <c r="BE49" s="20">
        <v>0.04</v>
      </c>
      <c r="BF49" s="20">
        <v>0.02</v>
      </c>
      <c r="BG49" s="20">
        <v>0.05</v>
      </c>
      <c r="BH49" s="20">
        <v>0.05</v>
      </c>
      <c r="BI49" s="20">
        <v>0.28000000000000003</v>
      </c>
      <c r="BJ49" s="20">
        <v>0</v>
      </c>
      <c r="BK49" s="20">
        <v>1.81</v>
      </c>
      <c r="BL49" s="20">
        <v>0</v>
      </c>
      <c r="BM49" s="20">
        <v>0.77</v>
      </c>
      <c r="BN49" s="20">
        <v>0.04</v>
      </c>
      <c r="BO49" s="20">
        <v>7.0000000000000007E-2</v>
      </c>
      <c r="BP49" s="20">
        <v>0</v>
      </c>
      <c r="BQ49" s="20">
        <v>0.05</v>
      </c>
      <c r="BR49" s="20">
        <v>0.11</v>
      </c>
      <c r="BS49" s="20">
        <v>3.3</v>
      </c>
      <c r="BT49" s="20">
        <v>0</v>
      </c>
      <c r="BU49" s="20">
        <v>0</v>
      </c>
      <c r="BV49" s="20">
        <v>6.77</v>
      </c>
      <c r="BW49" s="20">
        <v>0.89</v>
      </c>
      <c r="BX49" s="20">
        <v>0</v>
      </c>
      <c r="BY49" s="20">
        <v>0</v>
      </c>
      <c r="BZ49" s="20">
        <v>0</v>
      </c>
      <c r="CA49" s="20">
        <v>0</v>
      </c>
      <c r="CB49" s="20">
        <v>459.84</v>
      </c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</row>
    <row r="50" spans="1:252" ht="12.75" customHeight="1">
      <c r="B50" s="8" t="s">
        <v>97</v>
      </c>
    </row>
    <row r="51" spans="1:252" ht="12.75" customHeight="1">
      <c r="A51" s="10" t="str">
        <f>"32/1"</f>
        <v>32/1</v>
      </c>
      <c r="B51" s="11" t="s">
        <v>121</v>
      </c>
      <c r="C51" s="12" t="str">
        <f>"100"</f>
        <v>100</v>
      </c>
      <c r="D51" s="12">
        <v>1.38</v>
      </c>
      <c r="E51" s="12">
        <v>0</v>
      </c>
      <c r="F51" s="12">
        <v>5.97</v>
      </c>
      <c r="G51" s="12">
        <v>5.97</v>
      </c>
      <c r="H51" s="12">
        <v>9.01</v>
      </c>
      <c r="I51" s="12">
        <v>89.864145840000006</v>
      </c>
      <c r="J51" s="12">
        <v>0.75</v>
      </c>
      <c r="K51" s="12">
        <v>3.9</v>
      </c>
      <c r="L51" s="12">
        <v>0</v>
      </c>
      <c r="M51" s="12">
        <v>0</v>
      </c>
      <c r="N51" s="12">
        <v>6.75</v>
      </c>
      <c r="O51" s="12">
        <v>0.09</v>
      </c>
      <c r="P51" s="12">
        <v>2.1800000000000002</v>
      </c>
      <c r="Q51" s="12">
        <v>0</v>
      </c>
      <c r="R51" s="12">
        <v>0</v>
      </c>
      <c r="S51" s="12">
        <v>0.1</v>
      </c>
      <c r="T51" s="12">
        <v>1.46</v>
      </c>
      <c r="U51" s="12">
        <v>223.12</v>
      </c>
      <c r="V51" s="12">
        <v>223.35</v>
      </c>
      <c r="W51" s="12">
        <v>34.08</v>
      </c>
      <c r="X51" s="12">
        <v>19.3</v>
      </c>
      <c r="Y51" s="12">
        <v>37.99</v>
      </c>
      <c r="Z51" s="12">
        <v>1.24</v>
      </c>
      <c r="AA51" s="12">
        <v>0</v>
      </c>
      <c r="AB51" s="12">
        <v>8.24</v>
      </c>
      <c r="AC51" s="12">
        <v>1.98</v>
      </c>
      <c r="AD51" s="12">
        <v>2.74</v>
      </c>
      <c r="AE51" s="12">
        <v>0.01</v>
      </c>
      <c r="AF51" s="12">
        <v>0.03</v>
      </c>
      <c r="AG51" s="12">
        <v>0.15</v>
      </c>
      <c r="AH51" s="12">
        <v>0.4</v>
      </c>
      <c r="AI51" s="12">
        <v>1.94</v>
      </c>
      <c r="AJ51" s="13">
        <v>0</v>
      </c>
      <c r="AK51" s="13">
        <v>48.8</v>
      </c>
      <c r="AL51" s="13">
        <v>55.25</v>
      </c>
      <c r="AM51" s="13">
        <v>61.69</v>
      </c>
      <c r="AN51" s="13">
        <v>84.71</v>
      </c>
      <c r="AO51" s="13">
        <v>18.420000000000002</v>
      </c>
      <c r="AP51" s="13">
        <v>48.8</v>
      </c>
      <c r="AQ51" s="13">
        <v>11.97</v>
      </c>
      <c r="AR51" s="13">
        <v>41.43</v>
      </c>
      <c r="AS51" s="13">
        <v>36.83</v>
      </c>
      <c r="AT51" s="13">
        <v>67.22</v>
      </c>
      <c r="AU51" s="13">
        <v>302.01</v>
      </c>
      <c r="AV51" s="13">
        <v>12.89</v>
      </c>
      <c r="AW51" s="13">
        <v>34.99</v>
      </c>
      <c r="AX51" s="13">
        <v>252.29</v>
      </c>
      <c r="AY51" s="13">
        <v>0</v>
      </c>
      <c r="AZ51" s="13">
        <v>43.28</v>
      </c>
      <c r="BA51" s="13">
        <v>58.01</v>
      </c>
      <c r="BB51" s="13">
        <v>46.04</v>
      </c>
      <c r="BC51" s="13">
        <v>13.81</v>
      </c>
      <c r="BD51" s="13">
        <v>0</v>
      </c>
      <c r="BE51" s="13">
        <v>0</v>
      </c>
      <c r="BF51" s="13">
        <v>0</v>
      </c>
      <c r="BG51" s="13">
        <v>0</v>
      </c>
      <c r="BH51" s="13">
        <v>0</v>
      </c>
      <c r="BI51" s="13">
        <v>0</v>
      </c>
      <c r="BJ51" s="13">
        <v>0</v>
      </c>
      <c r="BK51" s="13">
        <v>0.36</v>
      </c>
      <c r="BL51" s="13">
        <v>0</v>
      </c>
      <c r="BM51" s="13">
        <v>0.24</v>
      </c>
      <c r="BN51" s="13">
        <v>0.02</v>
      </c>
      <c r="BO51" s="13">
        <v>0.04</v>
      </c>
      <c r="BP51" s="13">
        <v>0</v>
      </c>
      <c r="BQ51" s="13">
        <v>0</v>
      </c>
      <c r="BR51" s="13">
        <v>0</v>
      </c>
      <c r="BS51" s="13">
        <v>1.39</v>
      </c>
      <c r="BT51" s="13">
        <v>0</v>
      </c>
      <c r="BU51" s="13">
        <v>0</v>
      </c>
      <c r="BV51" s="13">
        <v>3.47</v>
      </c>
      <c r="BW51" s="13">
        <v>0</v>
      </c>
      <c r="BX51" s="13">
        <v>0</v>
      </c>
      <c r="BY51" s="13">
        <v>0</v>
      </c>
      <c r="BZ51" s="13">
        <v>0</v>
      </c>
      <c r="CA51" s="13">
        <v>0</v>
      </c>
      <c r="CB51" s="13">
        <v>85.06</v>
      </c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  <c r="HP51" s="13"/>
      <c r="HQ51" s="13"/>
      <c r="HR51" s="13"/>
      <c r="HS51" s="13"/>
      <c r="HT51" s="13"/>
      <c r="HU51" s="13"/>
      <c r="HV51" s="13"/>
      <c r="HW51" s="13"/>
      <c r="HX51" s="13"/>
      <c r="HY51" s="13"/>
      <c r="HZ51" s="13"/>
      <c r="IA51" s="13"/>
      <c r="IB51" s="13"/>
      <c r="IC51" s="13"/>
      <c r="ID51" s="13"/>
      <c r="IE51" s="13"/>
      <c r="IF51" s="13"/>
      <c r="IG51" s="13"/>
      <c r="IH51" s="13"/>
      <c r="II51" s="13"/>
      <c r="IJ51" s="13"/>
      <c r="IK51" s="13"/>
      <c r="IL51" s="13"/>
      <c r="IM51" s="13"/>
      <c r="IN51" s="13"/>
      <c r="IO51" s="13"/>
      <c r="IP51" s="13"/>
      <c r="IQ51" s="13"/>
      <c r="IR51" s="13"/>
    </row>
    <row r="52" spans="1:252" ht="12.75" customHeight="1">
      <c r="A52" s="10" t="str">
        <f>"14/2"</f>
        <v>14/2</v>
      </c>
      <c r="B52" s="11" t="s">
        <v>122</v>
      </c>
      <c r="C52" s="12" t="str">
        <f>"250"</f>
        <v>250</v>
      </c>
      <c r="D52" s="12">
        <v>3.37</v>
      </c>
      <c r="E52" s="12">
        <v>0</v>
      </c>
      <c r="F52" s="12">
        <v>5.49</v>
      </c>
      <c r="G52" s="12">
        <v>6.24</v>
      </c>
      <c r="H52" s="12">
        <v>22.85</v>
      </c>
      <c r="I52" s="12">
        <v>151.27225750000002</v>
      </c>
      <c r="J52" s="12">
        <v>0.85</v>
      </c>
      <c r="K52" s="12">
        <v>3.25</v>
      </c>
      <c r="L52" s="12">
        <v>0</v>
      </c>
      <c r="M52" s="12">
        <v>0</v>
      </c>
      <c r="N52" s="12">
        <v>2.17</v>
      </c>
      <c r="O52" s="12">
        <v>18.21</v>
      </c>
      <c r="P52" s="12">
        <v>2.4700000000000002</v>
      </c>
      <c r="Q52" s="12">
        <v>0</v>
      </c>
      <c r="R52" s="12">
        <v>0</v>
      </c>
      <c r="S52" s="12">
        <v>0.2</v>
      </c>
      <c r="T52" s="12">
        <v>1.81</v>
      </c>
      <c r="U52" s="12">
        <v>204.95</v>
      </c>
      <c r="V52" s="12">
        <v>451.85</v>
      </c>
      <c r="W52" s="12">
        <v>21.09</v>
      </c>
      <c r="X52" s="12">
        <v>34.46</v>
      </c>
      <c r="Y52" s="12">
        <v>92.37</v>
      </c>
      <c r="Z52" s="12">
        <v>1.22</v>
      </c>
      <c r="AA52" s="12">
        <v>0</v>
      </c>
      <c r="AB52" s="12">
        <v>972</v>
      </c>
      <c r="AC52" s="12">
        <v>202.25</v>
      </c>
      <c r="AD52" s="12">
        <v>2.59</v>
      </c>
      <c r="AE52" s="12">
        <v>0.12</v>
      </c>
      <c r="AF52" s="12">
        <v>0.06</v>
      </c>
      <c r="AG52" s="12">
        <v>1</v>
      </c>
      <c r="AH52" s="12">
        <v>2.14</v>
      </c>
      <c r="AI52" s="12">
        <v>6.5</v>
      </c>
      <c r="AJ52" s="13">
        <v>0</v>
      </c>
      <c r="AK52" s="13">
        <v>88.36</v>
      </c>
      <c r="AL52" s="13">
        <v>87.61</v>
      </c>
      <c r="AM52" s="13">
        <v>138.09</v>
      </c>
      <c r="AN52" s="13">
        <v>105.1</v>
      </c>
      <c r="AO52" s="13">
        <v>27.64</v>
      </c>
      <c r="AP52" s="13">
        <v>80.56</v>
      </c>
      <c r="AQ52" s="13">
        <v>38.82</v>
      </c>
      <c r="AR52" s="13">
        <v>102.32</v>
      </c>
      <c r="AS52" s="13">
        <v>128.59</v>
      </c>
      <c r="AT52" s="13">
        <v>206.9</v>
      </c>
      <c r="AU52" s="13">
        <v>186.12</v>
      </c>
      <c r="AV52" s="13">
        <v>42.22</v>
      </c>
      <c r="AW52" s="13">
        <v>110.59</v>
      </c>
      <c r="AX52" s="13">
        <v>574.82000000000005</v>
      </c>
      <c r="AY52" s="13">
        <v>0</v>
      </c>
      <c r="AZ52" s="13">
        <v>111.39</v>
      </c>
      <c r="BA52" s="13">
        <v>106.74</v>
      </c>
      <c r="BB52" s="13">
        <v>80.650000000000006</v>
      </c>
      <c r="BC52" s="13">
        <v>42.72</v>
      </c>
      <c r="BD52" s="13">
        <v>0</v>
      </c>
      <c r="BE52" s="13">
        <v>0</v>
      </c>
      <c r="BF52" s="13">
        <v>0</v>
      </c>
      <c r="BG52" s="13">
        <v>0</v>
      </c>
      <c r="BH52" s="13">
        <v>0</v>
      </c>
      <c r="BI52" s="13">
        <v>0</v>
      </c>
      <c r="BJ52" s="13">
        <v>0</v>
      </c>
      <c r="BK52" s="13">
        <v>0.45</v>
      </c>
      <c r="BL52" s="13">
        <v>0</v>
      </c>
      <c r="BM52" s="13">
        <v>0.19</v>
      </c>
      <c r="BN52" s="13">
        <v>0.01</v>
      </c>
      <c r="BO52" s="13">
        <v>0.03</v>
      </c>
      <c r="BP52" s="13">
        <v>0</v>
      </c>
      <c r="BQ52" s="13">
        <v>0</v>
      </c>
      <c r="BR52" s="13">
        <v>0.01</v>
      </c>
      <c r="BS52" s="13">
        <v>1.41</v>
      </c>
      <c r="BT52" s="13">
        <v>0</v>
      </c>
      <c r="BU52" s="13">
        <v>0</v>
      </c>
      <c r="BV52" s="13">
        <v>3.37</v>
      </c>
      <c r="BW52" s="13">
        <v>0.02</v>
      </c>
      <c r="BX52" s="13">
        <v>0</v>
      </c>
      <c r="BY52" s="13">
        <v>0</v>
      </c>
      <c r="BZ52" s="13">
        <v>0</v>
      </c>
      <c r="CA52" s="13">
        <v>0</v>
      </c>
      <c r="CB52" s="13">
        <v>251.01</v>
      </c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  <c r="HP52" s="13"/>
      <c r="HQ52" s="13"/>
      <c r="HR52" s="13"/>
      <c r="HS52" s="13"/>
      <c r="HT52" s="13"/>
      <c r="HU52" s="13"/>
      <c r="HV52" s="13"/>
      <c r="HW52" s="13"/>
      <c r="HX52" s="13"/>
      <c r="HY52" s="13"/>
      <c r="HZ52" s="13"/>
      <c r="IA52" s="13"/>
      <c r="IB52" s="13"/>
      <c r="IC52" s="13"/>
      <c r="ID52" s="13"/>
      <c r="IE52" s="13"/>
      <c r="IF52" s="13"/>
      <c r="IG52" s="13"/>
      <c r="IH52" s="13"/>
      <c r="II52" s="13"/>
      <c r="IJ52" s="13"/>
      <c r="IK52" s="13"/>
      <c r="IL52" s="13"/>
      <c r="IM52" s="13"/>
      <c r="IN52" s="13"/>
      <c r="IO52" s="13"/>
      <c r="IP52" s="13"/>
      <c r="IQ52" s="13"/>
      <c r="IR52" s="13"/>
    </row>
    <row r="53" spans="1:252" ht="12.75" customHeight="1">
      <c r="A53" s="10" t="str">
        <f>"-"</f>
        <v>-</v>
      </c>
      <c r="B53" s="11" t="s">
        <v>123</v>
      </c>
      <c r="C53" s="12" t="str">
        <f>"20"</f>
        <v>20</v>
      </c>
      <c r="D53" s="12">
        <v>5.36</v>
      </c>
      <c r="E53" s="12">
        <v>5.36</v>
      </c>
      <c r="F53" s="12">
        <v>3.84</v>
      </c>
      <c r="G53" s="12">
        <v>0</v>
      </c>
      <c r="H53" s="12">
        <v>0</v>
      </c>
      <c r="I53" s="12">
        <v>55.987200000000001</v>
      </c>
      <c r="J53" s="12">
        <v>2.27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  <c r="R53" s="12">
        <v>0</v>
      </c>
      <c r="S53" s="12">
        <v>0</v>
      </c>
      <c r="T53" s="12">
        <v>0.28999999999999998</v>
      </c>
      <c r="U53" s="12">
        <v>12.48</v>
      </c>
      <c r="V53" s="12">
        <v>57.38</v>
      </c>
      <c r="W53" s="12">
        <v>2.2999999999999998</v>
      </c>
      <c r="X53" s="12">
        <v>5.28</v>
      </c>
      <c r="Y53" s="12">
        <v>42.11</v>
      </c>
      <c r="Z53" s="12">
        <v>0.69</v>
      </c>
      <c r="AA53" s="12">
        <v>0</v>
      </c>
      <c r="AB53" s="12">
        <v>0</v>
      </c>
      <c r="AC53" s="12">
        <v>0</v>
      </c>
      <c r="AD53" s="12">
        <v>0.13</v>
      </c>
      <c r="AE53" s="12">
        <v>0.01</v>
      </c>
      <c r="AF53" s="12">
        <v>0.03</v>
      </c>
      <c r="AG53" s="12">
        <v>1.2</v>
      </c>
      <c r="AH53" s="12">
        <v>2.62</v>
      </c>
      <c r="AI53" s="12">
        <v>0</v>
      </c>
      <c r="AJ53" s="13">
        <v>0</v>
      </c>
      <c r="AK53" s="13">
        <v>298.08</v>
      </c>
      <c r="AL53" s="13">
        <v>225.22</v>
      </c>
      <c r="AM53" s="13">
        <v>425.66</v>
      </c>
      <c r="AN53" s="13">
        <v>745.63</v>
      </c>
      <c r="AO53" s="13">
        <v>128.16</v>
      </c>
      <c r="AP53" s="13">
        <v>231.26</v>
      </c>
      <c r="AQ53" s="13">
        <v>60.48</v>
      </c>
      <c r="AR53" s="13">
        <v>228.96</v>
      </c>
      <c r="AS53" s="13">
        <v>312.77</v>
      </c>
      <c r="AT53" s="13">
        <v>300.38</v>
      </c>
      <c r="AU53" s="13">
        <v>510.05</v>
      </c>
      <c r="AV53" s="13">
        <v>204.48</v>
      </c>
      <c r="AW53" s="13">
        <v>269.86</v>
      </c>
      <c r="AX53" s="13">
        <v>885.02</v>
      </c>
      <c r="AY53" s="13">
        <v>83.52</v>
      </c>
      <c r="AZ53" s="13">
        <v>197.28</v>
      </c>
      <c r="BA53" s="13">
        <v>224.64</v>
      </c>
      <c r="BB53" s="13">
        <v>189.5</v>
      </c>
      <c r="BC53" s="13">
        <v>74.59</v>
      </c>
      <c r="BD53" s="13">
        <v>0</v>
      </c>
      <c r="BE53" s="13">
        <v>0</v>
      </c>
      <c r="BF53" s="13">
        <v>0</v>
      </c>
      <c r="BG53" s="13">
        <v>0</v>
      </c>
      <c r="BH53" s="13">
        <v>0</v>
      </c>
      <c r="BI53" s="13">
        <v>0</v>
      </c>
      <c r="BJ53" s="13">
        <v>0</v>
      </c>
      <c r="BK53" s="13">
        <v>0</v>
      </c>
      <c r="BL53" s="13">
        <v>0</v>
      </c>
      <c r="BM53" s="13">
        <v>0</v>
      </c>
      <c r="BN53" s="13">
        <v>0</v>
      </c>
      <c r="BO53" s="13">
        <v>0</v>
      </c>
      <c r="BP53" s="13">
        <v>0</v>
      </c>
      <c r="BQ53" s="13">
        <v>0</v>
      </c>
      <c r="BR53" s="13">
        <v>0</v>
      </c>
      <c r="BS53" s="13">
        <v>0</v>
      </c>
      <c r="BT53" s="13">
        <v>0</v>
      </c>
      <c r="BU53" s="13">
        <v>0</v>
      </c>
      <c r="BV53" s="13">
        <v>0</v>
      </c>
      <c r="BW53" s="13">
        <v>0</v>
      </c>
      <c r="BX53" s="13">
        <v>0</v>
      </c>
      <c r="BY53" s="13">
        <v>0</v>
      </c>
      <c r="BZ53" s="13">
        <v>0</v>
      </c>
      <c r="CA53" s="13">
        <v>0</v>
      </c>
      <c r="CB53" s="13">
        <v>20.64</v>
      </c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  <c r="GL53" s="13"/>
      <c r="GM53" s="13"/>
      <c r="GN53" s="13"/>
      <c r="GO53" s="13"/>
      <c r="GP53" s="13"/>
      <c r="GQ53" s="13"/>
      <c r="GR53" s="13"/>
      <c r="GS53" s="13"/>
      <c r="GT53" s="13"/>
      <c r="GU53" s="13"/>
      <c r="GV53" s="13"/>
      <c r="GW53" s="13"/>
      <c r="GX53" s="13"/>
      <c r="GY53" s="13"/>
      <c r="GZ53" s="13"/>
      <c r="HA53" s="13"/>
      <c r="HB53" s="13"/>
      <c r="HC53" s="13"/>
      <c r="HD53" s="13"/>
      <c r="HE53" s="13"/>
      <c r="HF53" s="13"/>
      <c r="HG53" s="13"/>
      <c r="HH53" s="13"/>
      <c r="HI53" s="13"/>
      <c r="HJ53" s="13"/>
      <c r="HK53" s="13"/>
      <c r="HL53" s="13"/>
      <c r="HM53" s="13"/>
      <c r="HN53" s="13"/>
      <c r="HO53" s="13"/>
      <c r="HP53" s="13"/>
      <c r="HQ53" s="13"/>
      <c r="HR53" s="13"/>
      <c r="HS53" s="13"/>
      <c r="HT53" s="13"/>
      <c r="HU53" s="13"/>
      <c r="HV53" s="13"/>
      <c r="HW53" s="13"/>
      <c r="HX53" s="13"/>
      <c r="HY53" s="13"/>
      <c r="HZ53" s="13"/>
      <c r="IA53" s="13"/>
      <c r="IB53" s="13"/>
      <c r="IC53" s="13"/>
      <c r="ID53" s="13"/>
      <c r="IE53" s="13"/>
      <c r="IF53" s="13"/>
      <c r="IG53" s="13"/>
      <c r="IH53" s="13"/>
      <c r="II53" s="13"/>
      <c r="IJ53" s="13"/>
      <c r="IK53" s="13"/>
      <c r="IL53" s="13"/>
      <c r="IM53" s="13"/>
      <c r="IN53" s="13"/>
      <c r="IO53" s="13"/>
      <c r="IP53" s="13"/>
      <c r="IQ53" s="13"/>
      <c r="IR53" s="13"/>
    </row>
    <row r="54" spans="1:252" ht="12.75" customHeight="1">
      <c r="A54" s="10" t="str">
        <f>"42/8"</f>
        <v>42/8</v>
      </c>
      <c r="B54" s="11" t="s">
        <v>124</v>
      </c>
      <c r="C54" s="12" t="str">
        <f>"100"</f>
        <v>100</v>
      </c>
      <c r="D54" s="12">
        <v>13.92</v>
      </c>
      <c r="E54" s="12">
        <v>12.07</v>
      </c>
      <c r="F54" s="12">
        <v>13.69</v>
      </c>
      <c r="G54" s="12">
        <v>0.2</v>
      </c>
      <c r="H54" s="12">
        <v>14.73</v>
      </c>
      <c r="I54" s="12">
        <v>235.6558</v>
      </c>
      <c r="J54" s="12">
        <v>7.41</v>
      </c>
      <c r="K54" s="12">
        <v>0.11</v>
      </c>
      <c r="L54" s="12">
        <v>0</v>
      </c>
      <c r="M54" s="12">
        <v>0</v>
      </c>
      <c r="N54" s="12">
        <v>3.58</v>
      </c>
      <c r="O54" s="12">
        <v>9.73</v>
      </c>
      <c r="P54" s="12">
        <v>1.42</v>
      </c>
      <c r="Q54" s="12">
        <v>0</v>
      </c>
      <c r="R54" s="12">
        <v>0</v>
      </c>
      <c r="S54" s="12">
        <v>0.14000000000000001</v>
      </c>
      <c r="T54" s="12">
        <v>1.93</v>
      </c>
      <c r="U54" s="12">
        <v>288.47000000000003</v>
      </c>
      <c r="V54" s="12">
        <v>235.31</v>
      </c>
      <c r="W54" s="12">
        <v>45.73</v>
      </c>
      <c r="X54" s="12">
        <v>23.48</v>
      </c>
      <c r="Y54" s="12">
        <v>165.58</v>
      </c>
      <c r="Z54" s="12">
        <v>2.21</v>
      </c>
      <c r="AA54" s="12">
        <v>24</v>
      </c>
      <c r="AB54" s="12">
        <v>17</v>
      </c>
      <c r="AC54" s="12">
        <v>26.9</v>
      </c>
      <c r="AD54" s="12">
        <v>0.59</v>
      </c>
      <c r="AE54" s="12">
        <v>0.08</v>
      </c>
      <c r="AF54" s="12">
        <v>0.14000000000000001</v>
      </c>
      <c r="AG54" s="12">
        <v>3.19</v>
      </c>
      <c r="AH54" s="12">
        <v>6.09</v>
      </c>
      <c r="AI54" s="12">
        <v>3.26</v>
      </c>
      <c r="AJ54" s="13">
        <v>0</v>
      </c>
      <c r="AK54" s="13">
        <v>738.21</v>
      </c>
      <c r="AL54" s="13">
        <v>575.85</v>
      </c>
      <c r="AM54" s="13">
        <v>1081.5899999999999</v>
      </c>
      <c r="AN54" s="13">
        <v>1678.95</v>
      </c>
      <c r="AO54" s="13">
        <v>311.32</v>
      </c>
      <c r="AP54" s="13">
        <v>566.67999999999995</v>
      </c>
      <c r="AQ54" s="13">
        <v>153.94999999999999</v>
      </c>
      <c r="AR54" s="13">
        <v>590.58000000000004</v>
      </c>
      <c r="AS54" s="13">
        <v>718.49</v>
      </c>
      <c r="AT54" s="13">
        <v>701.38</v>
      </c>
      <c r="AU54" s="13">
        <v>1144.2</v>
      </c>
      <c r="AV54" s="13">
        <v>468.26</v>
      </c>
      <c r="AW54" s="13">
        <v>628.77</v>
      </c>
      <c r="AX54" s="13">
        <v>2332.64</v>
      </c>
      <c r="AY54" s="13">
        <v>179.08</v>
      </c>
      <c r="AZ54" s="13">
        <v>559.99</v>
      </c>
      <c r="BA54" s="13">
        <v>554.14</v>
      </c>
      <c r="BB54" s="13">
        <v>478.81</v>
      </c>
      <c r="BC54" s="13">
        <v>193.28</v>
      </c>
      <c r="BD54" s="13">
        <v>0.12</v>
      </c>
      <c r="BE54" s="13">
        <v>0.06</v>
      </c>
      <c r="BF54" s="13">
        <v>0.03</v>
      </c>
      <c r="BG54" s="13">
        <v>7.0000000000000007E-2</v>
      </c>
      <c r="BH54" s="13">
        <v>0.08</v>
      </c>
      <c r="BI54" s="13">
        <v>0.38</v>
      </c>
      <c r="BJ54" s="13">
        <v>0</v>
      </c>
      <c r="BK54" s="13">
        <v>1.02</v>
      </c>
      <c r="BL54" s="13">
        <v>0</v>
      </c>
      <c r="BM54" s="13">
        <v>0.31</v>
      </c>
      <c r="BN54" s="13">
        <v>0.02</v>
      </c>
      <c r="BO54" s="13">
        <v>0</v>
      </c>
      <c r="BP54" s="13">
        <v>0</v>
      </c>
      <c r="BQ54" s="13">
        <v>7.0000000000000007E-2</v>
      </c>
      <c r="BR54" s="13">
        <v>0.11</v>
      </c>
      <c r="BS54" s="13">
        <v>0.85</v>
      </c>
      <c r="BT54" s="13">
        <v>0</v>
      </c>
      <c r="BU54" s="13">
        <v>0</v>
      </c>
      <c r="BV54" s="13">
        <v>0.12</v>
      </c>
      <c r="BW54" s="13">
        <v>0.01</v>
      </c>
      <c r="BX54" s="13">
        <v>0</v>
      </c>
      <c r="BY54" s="13">
        <v>0</v>
      </c>
      <c r="BZ54" s="13">
        <v>0</v>
      </c>
      <c r="CA54" s="13">
        <v>0</v>
      </c>
      <c r="CB54" s="13">
        <v>94.22</v>
      </c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  <c r="GL54" s="13"/>
      <c r="GM54" s="13"/>
      <c r="GN54" s="13"/>
      <c r="GO54" s="13"/>
      <c r="GP54" s="13"/>
      <c r="GQ54" s="13"/>
      <c r="GR54" s="13"/>
      <c r="GS54" s="13"/>
      <c r="GT54" s="13"/>
      <c r="GU54" s="13"/>
      <c r="GV54" s="13"/>
      <c r="GW54" s="13"/>
      <c r="GX54" s="13"/>
      <c r="GY54" s="13"/>
      <c r="GZ54" s="13"/>
      <c r="HA54" s="13"/>
      <c r="HB54" s="13"/>
      <c r="HC54" s="13"/>
      <c r="HD54" s="13"/>
      <c r="HE54" s="13"/>
      <c r="HF54" s="13"/>
      <c r="HG54" s="13"/>
      <c r="HH54" s="13"/>
      <c r="HI54" s="13"/>
      <c r="HJ54" s="13"/>
      <c r="HK54" s="13"/>
      <c r="HL54" s="13"/>
      <c r="HM54" s="13"/>
      <c r="HN54" s="13"/>
      <c r="HO54" s="13"/>
      <c r="HP54" s="13"/>
      <c r="HQ54" s="13"/>
      <c r="HR54" s="13"/>
      <c r="HS54" s="13"/>
      <c r="HT54" s="13"/>
      <c r="HU54" s="13"/>
      <c r="HV54" s="13"/>
      <c r="HW54" s="13"/>
      <c r="HX54" s="13"/>
      <c r="HY54" s="13"/>
      <c r="HZ54" s="13"/>
      <c r="IA54" s="13"/>
      <c r="IB54" s="13"/>
      <c r="IC54" s="13"/>
      <c r="ID54" s="13"/>
      <c r="IE54" s="13"/>
      <c r="IF54" s="13"/>
      <c r="IG54" s="13"/>
      <c r="IH54" s="13"/>
      <c r="II54" s="13"/>
      <c r="IJ54" s="13"/>
      <c r="IK54" s="13"/>
      <c r="IL54" s="13"/>
      <c r="IM54" s="13"/>
      <c r="IN54" s="13"/>
      <c r="IO54" s="13"/>
      <c r="IP54" s="13"/>
      <c r="IQ54" s="13"/>
      <c r="IR54" s="13"/>
    </row>
    <row r="55" spans="1:252" ht="12.75" customHeight="1">
      <c r="A55" s="10" t="str">
        <f>"32/3"</f>
        <v>32/3</v>
      </c>
      <c r="B55" s="11" t="s">
        <v>125</v>
      </c>
      <c r="C55" s="12" t="str">
        <f>"180"</f>
        <v>180</v>
      </c>
      <c r="D55" s="12">
        <v>3</v>
      </c>
      <c r="E55" s="12">
        <v>0</v>
      </c>
      <c r="F55" s="12">
        <v>4.7699999999999996</v>
      </c>
      <c r="G55" s="12">
        <v>4.7699999999999996</v>
      </c>
      <c r="H55" s="12">
        <v>20.81</v>
      </c>
      <c r="I55" s="12">
        <v>132.480304722</v>
      </c>
      <c r="J55" s="12">
        <v>0.63</v>
      </c>
      <c r="K55" s="12">
        <v>2.93</v>
      </c>
      <c r="L55" s="12">
        <v>0</v>
      </c>
      <c r="M55" s="12">
        <v>0</v>
      </c>
      <c r="N55" s="12">
        <v>7.38</v>
      </c>
      <c r="O55" s="12">
        <v>10.15</v>
      </c>
      <c r="P55" s="12">
        <v>3.28</v>
      </c>
      <c r="Q55" s="12">
        <v>0</v>
      </c>
      <c r="R55" s="12">
        <v>0</v>
      </c>
      <c r="S55" s="12">
        <v>0.43</v>
      </c>
      <c r="T55" s="12">
        <v>2.09</v>
      </c>
      <c r="U55" s="12">
        <v>192.47</v>
      </c>
      <c r="V55" s="12">
        <v>579.20000000000005</v>
      </c>
      <c r="W55" s="12">
        <v>44.1</v>
      </c>
      <c r="X55" s="12">
        <v>41.13</v>
      </c>
      <c r="Y55" s="12">
        <v>81.56</v>
      </c>
      <c r="Z55" s="12">
        <v>1.27</v>
      </c>
      <c r="AA55" s="12">
        <v>0</v>
      </c>
      <c r="AB55" s="12">
        <v>6014.25</v>
      </c>
      <c r="AC55" s="12">
        <v>1136.8399999999999</v>
      </c>
      <c r="AD55" s="12">
        <v>2.37</v>
      </c>
      <c r="AE55" s="12">
        <v>0.11</v>
      </c>
      <c r="AF55" s="12">
        <v>0.09</v>
      </c>
      <c r="AG55" s="12">
        <v>1.38</v>
      </c>
      <c r="AH55" s="12">
        <v>2.16</v>
      </c>
      <c r="AI55" s="12">
        <v>12.74</v>
      </c>
      <c r="AJ55" s="13">
        <v>0</v>
      </c>
      <c r="AK55" s="13">
        <v>70.81</v>
      </c>
      <c r="AL55" s="13">
        <v>71.099999999999994</v>
      </c>
      <c r="AM55" s="13">
        <v>96.5</v>
      </c>
      <c r="AN55" s="13">
        <v>83.44</v>
      </c>
      <c r="AO55" s="13">
        <v>22.44</v>
      </c>
      <c r="AP55" s="13">
        <v>64.58</v>
      </c>
      <c r="AQ55" s="13">
        <v>22.02</v>
      </c>
      <c r="AR55" s="13">
        <v>73.39</v>
      </c>
      <c r="AS55" s="13">
        <v>93.42</v>
      </c>
      <c r="AT55" s="13">
        <v>154.80000000000001</v>
      </c>
      <c r="AU55" s="13">
        <v>184.34</v>
      </c>
      <c r="AV55" s="13">
        <v>30.87</v>
      </c>
      <c r="AW55" s="13">
        <v>65.22</v>
      </c>
      <c r="AX55" s="13">
        <v>433.08</v>
      </c>
      <c r="AY55" s="13">
        <v>0</v>
      </c>
      <c r="AZ55" s="13">
        <v>79.77</v>
      </c>
      <c r="BA55" s="13">
        <v>67.53</v>
      </c>
      <c r="BB55" s="13">
        <v>51.29</v>
      </c>
      <c r="BC55" s="13">
        <v>26.34</v>
      </c>
      <c r="BD55" s="13">
        <v>0</v>
      </c>
      <c r="BE55" s="13">
        <v>0</v>
      </c>
      <c r="BF55" s="13">
        <v>0</v>
      </c>
      <c r="BG55" s="13">
        <v>0</v>
      </c>
      <c r="BH55" s="13">
        <v>0</v>
      </c>
      <c r="BI55" s="13">
        <v>0</v>
      </c>
      <c r="BJ55" s="13">
        <v>0</v>
      </c>
      <c r="BK55" s="13">
        <v>0.32</v>
      </c>
      <c r="BL55" s="13">
        <v>0</v>
      </c>
      <c r="BM55" s="13">
        <v>0.19</v>
      </c>
      <c r="BN55" s="13">
        <v>0.01</v>
      </c>
      <c r="BO55" s="13">
        <v>0.03</v>
      </c>
      <c r="BP55" s="13">
        <v>0</v>
      </c>
      <c r="BQ55" s="13">
        <v>0</v>
      </c>
      <c r="BR55" s="13">
        <v>0</v>
      </c>
      <c r="BS55" s="13">
        <v>1.1399999999999999</v>
      </c>
      <c r="BT55" s="13">
        <v>0</v>
      </c>
      <c r="BU55" s="13">
        <v>0</v>
      </c>
      <c r="BV55" s="13">
        <v>2.66</v>
      </c>
      <c r="BW55" s="13">
        <v>0</v>
      </c>
      <c r="BX55" s="13">
        <v>0</v>
      </c>
      <c r="BY55" s="13">
        <v>0</v>
      </c>
      <c r="BZ55" s="13">
        <v>0</v>
      </c>
      <c r="CA55" s="13">
        <v>0</v>
      </c>
      <c r="CB55" s="13">
        <v>196.74</v>
      </c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</row>
    <row r="56" spans="1:252" ht="12.75" customHeight="1">
      <c r="A56" s="10" t="str">
        <f>"6/10"</f>
        <v>6/10</v>
      </c>
      <c r="B56" s="11" t="s">
        <v>126</v>
      </c>
      <c r="C56" s="12" t="str">
        <f>"200"</f>
        <v>200</v>
      </c>
      <c r="D56" s="12">
        <v>0.35</v>
      </c>
      <c r="E56" s="12">
        <v>0</v>
      </c>
      <c r="F56" s="12">
        <v>0</v>
      </c>
      <c r="G56" s="12">
        <v>0</v>
      </c>
      <c r="H56" s="12">
        <v>23.31</v>
      </c>
      <c r="I56" s="12">
        <v>88.911519999999982</v>
      </c>
      <c r="J56" s="12">
        <v>0</v>
      </c>
      <c r="K56" s="12">
        <v>0</v>
      </c>
      <c r="L56" s="12">
        <v>0</v>
      </c>
      <c r="M56" s="12">
        <v>0</v>
      </c>
      <c r="N56" s="12">
        <v>22.72</v>
      </c>
      <c r="O56" s="12">
        <v>0</v>
      </c>
      <c r="P56" s="12">
        <v>0.59</v>
      </c>
      <c r="Q56" s="12">
        <v>0</v>
      </c>
      <c r="R56" s="12">
        <v>0</v>
      </c>
      <c r="S56" s="12">
        <v>0</v>
      </c>
      <c r="T56" s="12">
        <v>0.61</v>
      </c>
      <c r="U56" s="12">
        <v>0.1</v>
      </c>
      <c r="V56" s="12">
        <v>0.3</v>
      </c>
      <c r="W56" s="12">
        <v>0.28999999999999998</v>
      </c>
      <c r="X56" s="12">
        <v>0</v>
      </c>
      <c r="Y56" s="12">
        <v>0</v>
      </c>
      <c r="Z56" s="12">
        <v>0.03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3">
        <v>0</v>
      </c>
      <c r="AK56" s="13">
        <v>0</v>
      </c>
      <c r="AL56" s="13">
        <v>0</v>
      </c>
      <c r="AM56" s="13">
        <v>0</v>
      </c>
      <c r="AN56" s="13">
        <v>0</v>
      </c>
      <c r="AO56" s="13">
        <v>0</v>
      </c>
      <c r="AP56" s="13">
        <v>0</v>
      </c>
      <c r="AQ56" s="13">
        <v>0</v>
      </c>
      <c r="AR56" s="13">
        <v>0</v>
      </c>
      <c r="AS56" s="13">
        <v>0</v>
      </c>
      <c r="AT56" s="13">
        <v>0</v>
      </c>
      <c r="AU56" s="13">
        <v>0</v>
      </c>
      <c r="AV56" s="13">
        <v>0</v>
      </c>
      <c r="AW56" s="13">
        <v>0</v>
      </c>
      <c r="AX56" s="13">
        <v>0</v>
      </c>
      <c r="AY56" s="13">
        <v>0</v>
      </c>
      <c r="AZ56" s="13">
        <v>0</v>
      </c>
      <c r="BA56" s="13">
        <v>0</v>
      </c>
      <c r="BB56" s="13">
        <v>0</v>
      </c>
      <c r="BC56" s="13">
        <v>0</v>
      </c>
      <c r="BD56" s="13">
        <v>0</v>
      </c>
      <c r="BE56" s="13">
        <v>0</v>
      </c>
      <c r="BF56" s="13">
        <v>0</v>
      </c>
      <c r="BG56" s="13">
        <v>0</v>
      </c>
      <c r="BH56" s="13">
        <v>0</v>
      </c>
      <c r="BI56" s="13">
        <v>0</v>
      </c>
      <c r="BJ56" s="13">
        <v>0</v>
      </c>
      <c r="BK56" s="13">
        <v>0</v>
      </c>
      <c r="BL56" s="13">
        <v>0</v>
      </c>
      <c r="BM56" s="13">
        <v>0</v>
      </c>
      <c r="BN56" s="13">
        <v>0</v>
      </c>
      <c r="BO56" s="13">
        <v>0</v>
      </c>
      <c r="BP56" s="13">
        <v>0</v>
      </c>
      <c r="BQ56" s="13">
        <v>0</v>
      </c>
      <c r="BR56" s="13">
        <v>0</v>
      </c>
      <c r="BS56" s="13">
        <v>0</v>
      </c>
      <c r="BT56" s="13">
        <v>0</v>
      </c>
      <c r="BU56" s="13">
        <v>0</v>
      </c>
      <c r="BV56" s="13">
        <v>0</v>
      </c>
      <c r="BW56" s="13">
        <v>0</v>
      </c>
      <c r="BX56" s="13">
        <v>0</v>
      </c>
      <c r="BY56" s="13">
        <v>0</v>
      </c>
      <c r="BZ56" s="13">
        <v>0</v>
      </c>
      <c r="CA56" s="13">
        <v>0</v>
      </c>
      <c r="CB56" s="13">
        <v>213.81</v>
      </c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  <c r="GL56" s="13"/>
      <c r="GM56" s="13"/>
      <c r="GN56" s="13"/>
      <c r="GO56" s="13"/>
      <c r="GP56" s="13"/>
      <c r="GQ56" s="13"/>
      <c r="GR56" s="13"/>
      <c r="GS56" s="13"/>
      <c r="GT56" s="13"/>
      <c r="GU56" s="13"/>
      <c r="GV56" s="13"/>
      <c r="GW56" s="13"/>
      <c r="GX56" s="13"/>
      <c r="GY56" s="13"/>
      <c r="GZ56" s="13"/>
      <c r="HA56" s="13"/>
      <c r="HB56" s="13"/>
      <c r="HC56" s="13"/>
      <c r="HD56" s="13"/>
      <c r="HE56" s="13"/>
      <c r="HF56" s="13"/>
      <c r="HG56" s="13"/>
      <c r="HH56" s="13"/>
      <c r="HI56" s="13"/>
      <c r="HJ56" s="13"/>
      <c r="HK56" s="13"/>
      <c r="HL56" s="13"/>
      <c r="HM56" s="13"/>
      <c r="HN56" s="13"/>
      <c r="HO56" s="13"/>
      <c r="HP56" s="13"/>
      <c r="HQ56" s="13"/>
      <c r="HR56" s="13"/>
      <c r="HS56" s="13"/>
      <c r="HT56" s="13"/>
      <c r="HU56" s="13"/>
      <c r="HV56" s="13"/>
      <c r="HW56" s="13"/>
      <c r="HX56" s="13"/>
      <c r="HY56" s="13"/>
      <c r="HZ56" s="13"/>
      <c r="IA56" s="13"/>
      <c r="IB56" s="13"/>
      <c r="IC56" s="13"/>
      <c r="ID56" s="13"/>
      <c r="IE56" s="13"/>
      <c r="IF56" s="13"/>
      <c r="IG56" s="13"/>
      <c r="IH56" s="13"/>
      <c r="II56" s="13"/>
      <c r="IJ56" s="13"/>
      <c r="IK56" s="13"/>
      <c r="IL56" s="13"/>
      <c r="IM56" s="13"/>
      <c r="IN56" s="13"/>
      <c r="IO56" s="13"/>
      <c r="IP56" s="13"/>
      <c r="IQ56" s="13"/>
      <c r="IR56" s="13"/>
    </row>
    <row r="57" spans="1:252" ht="12.75" customHeight="1">
      <c r="A57" s="10" t="str">
        <f>"пром."</f>
        <v>пром.</v>
      </c>
      <c r="B57" s="11" t="s">
        <v>92</v>
      </c>
      <c r="C57" s="12" t="str">
        <f>"40"</f>
        <v>40</v>
      </c>
      <c r="D57" s="12">
        <v>2.68</v>
      </c>
      <c r="E57" s="12">
        <v>0</v>
      </c>
      <c r="F57" s="12">
        <v>0.28000000000000003</v>
      </c>
      <c r="G57" s="12">
        <v>0</v>
      </c>
      <c r="H57" s="12">
        <v>20.079999999999998</v>
      </c>
      <c r="I57" s="12">
        <v>84.217280000000002</v>
      </c>
      <c r="J57" s="12">
        <v>0</v>
      </c>
      <c r="K57" s="12">
        <v>0</v>
      </c>
      <c r="L57" s="12">
        <v>0</v>
      </c>
      <c r="M57" s="12">
        <v>0</v>
      </c>
      <c r="N57" s="12">
        <v>17.12</v>
      </c>
      <c r="O57" s="12">
        <v>0</v>
      </c>
      <c r="P57" s="12">
        <v>2.96</v>
      </c>
      <c r="Q57" s="12">
        <v>0</v>
      </c>
      <c r="R57" s="12">
        <v>0</v>
      </c>
      <c r="S57" s="12">
        <v>0</v>
      </c>
      <c r="T57" s="12">
        <v>4.8099999999999996</v>
      </c>
      <c r="U57" s="12">
        <v>16.12</v>
      </c>
      <c r="V57" s="12">
        <v>748.96</v>
      </c>
      <c r="W57" s="12">
        <v>296.14</v>
      </c>
      <c r="X57" s="12">
        <v>93</v>
      </c>
      <c r="Y57" s="12">
        <v>83.88</v>
      </c>
      <c r="Z57" s="12">
        <v>9.9499999999999993</v>
      </c>
      <c r="AA57" s="12">
        <v>1344</v>
      </c>
      <c r="AB57" s="12">
        <v>0</v>
      </c>
      <c r="AC57" s="12">
        <v>84</v>
      </c>
      <c r="AD57" s="12">
        <v>0.68</v>
      </c>
      <c r="AE57" s="12">
        <v>0.08</v>
      </c>
      <c r="AF57" s="12">
        <v>0.43</v>
      </c>
      <c r="AG57" s="12">
        <v>0</v>
      </c>
      <c r="AH57" s="12">
        <v>3.58</v>
      </c>
      <c r="AI57" s="12">
        <v>20</v>
      </c>
      <c r="AJ57" s="13">
        <v>0</v>
      </c>
      <c r="AK57" s="13">
        <v>0</v>
      </c>
      <c r="AL57" s="13">
        <v>0</v>
      </c>
      <c r="AM57" s="13">
        <v>0</v>
      </c>
      <c r="AN57" s="13">
        <v>0</v>
      </c>
      <c r="AO57" s="13">
        <v>0</v>
      </c>
      <c r="AP57" s="13">
        <v>0</v>
      </c>
      <c r="AQ57" s="13">
        <v>0</v>
      </c>
      <c r="AR57" s="13">
        <v>0</v>
      </c>
      <c r="AS57" s="13">
        <v>0</v>
      </c>
      <c r="AT57" s="13">
        <v>0</v>
      </c>
      <c r="AU57" s="13">
        <v>0</v>
      </c>
      <c r="AV57" s="13">
        <v>0</v>
      </c>
      <c r="AW57" s="13">
        <v>0</v>
      </c>
      <c r="AX57" s="13">
        <v>0</v>
      </c>
      <c r="AY57" s="13">
        <v>0</v>
      </c>
      <c r="AZ57" s="13">
        <v>0</v>
      </c>
      <c r="BA57" s="13">
        <v>0</v>
      </c>
      <c r="BB57" s="13">
        <v>0</v>
      </c>
      <c r="BC57" s="13">
        <v>0</v>
      </c>
      <c r="BD57" s="13">
        <v>0</v>
      </c>
      <c r="BE57" s="13">
        <v>0</v>
      </c>
      <c r="BF57" s="13">
        <v>0</v>
      </c>
      <c r="BG57" s="13">
        <v>0.01</v>
      </c>
      <c r="BH57" s="13">
        <v>0</v>
      </c>
      <c r="BI57" s="13">
        <v>0.04</v>
      </c>
      <c r="BJ57" s="13">
        <v>0</v>
      </c>
      <c r="BK57" s="13">
        <v>0.35</v>
      </c>
      <c r="BL57" s="13">
        <v>0</v>
      </c>
      <c r="BM57" s="13">
        <v>0.12</v>
      </c>
      <c r="BN57" s="13">
        <v>0</v>
      </c>
      <c r="BO57" s="13">
        <v>0</v>
      </c>
      <c r="BP57" s="13">
        <v>0</v>
      </c>
      <c r="BQ57" s="13">
        <v>0</v>
      </c>
      <c r="BR57" s="13">
        <v>0.03</v>
      </c>
      <c r="BS57" s="13">
        <v>0.11</v>
      </c>
      <c r="BT57" s="13">
        <v>0</v>
      </c>
      <c r="BU57" s="13">
        <v>0</v>
      </c>
      <c r="BV57" s="13">
        <v>0.22</v>
      </c>
      <c r="BW57" s="13">
        <v>0.86</v>
      </c>
      <c r="BX57" s="13">
        <v>0</v>
      </c>
      <c r="BY57" s="13">
        <v>0</v>
      </c>
      <c r="BZ57" s="13">
        <v>0</v>
      </c>
      <c r="CA57" s="13">
        <v>0</v>
      </c>
      <c r="CB57" s="13">
        <v>3.2</v>
      </c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  <c r="GL57" s="13"/>
      <c r="GM57" s="13"/>
      <c r="GN57" s="13"/>
      <c r="GO57" s="13"/>
      <c r="GP57" s="13"/>
      <c r="GQ57" s="13"/>
      <c r="GR57" s="13"/>
      <c r="GS57" s="13"/>
      <c r="GT57" s="13"/>
      <c r="GU57" s="13"/>
      <c r="GV57" s="13"/>
      <c r="GW57" s="13"/>
      <c r="GX57" s="13"/>
      <c r="GY57" s="13"/>
      <c r="GZ57" s="13"/>
      <c r="HA57" s="13"/>
      <c r="HB57" s="13"/>
      <c r="HC57" s="13"/>
      <c r="HD57" s="13"/>
      <c r="HE57" s="13"/>
      <c r="HF57" s="13"/>
      <c r="HG57" s="13"/>
      <c r="HH57" s="13"/>
      <c r="HI57" s="13"/>
      <c r="HJ57" s="13"/>
      <c r="HK57" s="13"/>
      <c r="HL57" s="13"/>
      <c r="HM57" s="13"/>
      <c r="HN57" s="13"/>
      <c r="HO57" s="13"/>
      <c r="HP57" s="13"/>
      <c r="HQ57" s="13"/>
      <c r="HR57" s="13"/>
      <c r="HS57" s="13"/>
      <c r="HT57" s="13"/>
      <c r="HU57" s="13"/>
      <c r="HV57" s="13"/>
      <c r="HW57" s="13"/>
      <c r="HX57" s="13"/>
      <c r="HY57" s="13"/>
      <c r="HZ57" s="13"/>
      <c r="IA57" s="13"/>
      <c r="IB57" s="13"/>
      <c r="IC57" s="13"/>
      <c r="ID57" s="13"/>
      <c r="IE57" s="13"/>
      <c r="IF57" s="13"/>
      <c r="IG57" s="13"/>
      <c r="IH57" s="13"/>
      <c r="II57" s="13"/>
      <c r="IJ57" s="13"/>
      <c r="IK57" s="13"/>
      <c r="IL57" s="13"/>
      <c r="IM57" s="13"/>
      <c r="IN57" s="13"/>
      <c r="IO57" s="13"/>
      <c r="IP57" s="13"/>
      <c r="IQ57" s="13"/>
      <c r="IR57" s="13"/>
    </row>
    <row r="58" spans="1:252" ht="12.75" customHeight="1">
      <c r="A58" s="14" t="str">
        <f>"пром."</f>
        <v>пром.</v>
      </c>
      <c r="B58" s="15" t="s">
        <v>93</v>
      </c>
      <c r="C58" s="16" t="str">
        <f>"25"</f>
        <v>25</v>
      </c>
      <c r="D58" s="16">
        <v>1.65</v>
      </c>
      <c r="E58" s="16">
        <v>0</v>
      </c>
      <c r="F58" s="16">
        <v>0.3</v>
      </c>
      <c r="G58" s="16">
        <v>0.3</v>
      </c>
      <c r="H58" s="16">
        <v>10.43</v>
      </c>
      <c r="I58" s="16">
        <v>48.344999999999999</v>
      </c>
      <c r="J58" s="16">
        <v>0.05</v>
      </c>
      <c r="K58" s="16">
        <v>0</v>
      </c>
      <c r="L58" s="16">
        <v>0</v>
      </c>
      <c r="M58" s="16">
        <v>0</v>
      </c>
      <c r="N58" s="16">
        <v>0.3</v>
      </c>
      <c r="O58" s="16">
        <v>8.0500000000000007</v>
      </c>
      <c r="P58" s="16">
        <v>2.08</v>
      </c>
      <c r="Q58" s="16">
        <v>0</v>
      </c>
      <c r="R58" s="16">
        <v>0</v>
      </c>
      <c r="S58" s="16">
        <v>0.25</v>
      </c>
      <c r="T58" s="16">
        <v>0.63</v>
      </c>
      <c r="U58" s="16">
        <v>152.5</v>
      </c>
      <c r="V58" s="16">
        <v>61.25</v>
      </c>
      <c r="W58" s="16">
        <v>8.75</v>
      </c>
      <c r="X58" s="16">
        <v>11.75</v>
      </c>
      <c r="Y58" s="16">
        <v>39.5</v>
      </c>
      <c r="Z58" s="16">
        <v>0.98</v>
      </c>
      <c r="AA58" s="16">
        <v>0</v>
      </c>
      <c r="AB58" s="16">
        <v>1.25</v>
      </c>
      <c r="AC58" s="16">
        <v>0.25</v>
      </c>
      <c r="AD58" s="16">
        <v>0.35</v>
      </c>
      <c r="AE58" s="16">
        <v>0.05</v>
      </c>
      <c r="AF58" s="16">
        <v>0.02</v>
      </c>
      <c r="AG58" s="16">
        <v>0.18</v>
      </c>
      <c r="AH58" s="16">
        <v>0.5</v>
      </c>
      <c r="AI58" s="16">
        <v>0</v>
      </c>
      <c r="AJ58" s="5">
        <v>0</v>
      </c>
      <c r="AK58" s="5">
        <v>80.5</v>
      </c>
      <c r="AL58" s="5">
        <v>62</v>
      </c>
      <c r="AM58" s="5">
        <v>106.75</v>
      </c>
      <c r="AN58" s="5">
        <v>55.75</v>
      </c>
      <c r="AO58" s="5">
        <v>23.25</v>
      </c>
      <c r="AP58" s="5">
        <v>49.5</v>
      </c>
      <c r="AQ58" s="5">
        <v>20</v>
      </c>
      <c r="AR58" s="5">
        <v>92.75</v>
      </c>
      <c r="AS58" s="5">
        <v>74.25</v>
      </c>
      <c r="AT58" s="5">
        <v>72.75</v>
      </c>
      <c r="AU58" s="5">
        <v>116</v>
      </c>
      <c r="AV58" s="5">
        <v>31</v>
      </c>
      <c r="AW58" s="5">
        <v>77.5</v>
      </c>
      <c r="AX58" s="5">
        <v>389.75</v>
      </c>
      <c r="AY58" s="5">
        <v>0</v>
      </c>
      <c r="AZ58" s="5">
        <v>131.5</v>
      </c>
      <c r="BA58" s="5">
        <v>72.75</v>
      </c>
      <c r="BB58" s="5">
        <v>45</v>
      </c>
      <c r="BC58" s="5">
        <v>32.5</v>
      </c>
      <c r="BD58" s="5">
        <v>0</v>
      </c>
      <c r="BE58" s="5">
        <v>0</v>
      </c>
      <c r="BF58" s="5">
        <v>0</v>
      </c>
      <c r="BG58" s="5">
        <v>0</v>
      </c>
      <c r="BH58" s="5">
        <v>0</v>
      </c>
      <c r="BI58" s="5">
        <v>0</v>
      </c>
      <c r="BJ58" s="5">
        <v>0</v>
      </c>
      <c r="BK58" s="5">
        <v>0.04</v>
      </c>
      <c r="BL58" s="5">
        <v>0</v>
      </c>
      <c r="BM58" s="5">
        <v>0</v>
      </c>
      <c r="BN58" s="5">
        <v>0.01</v>
      </c>
      <c r="BO58" s="5">
        <v>0</v>
      </c>
      <c r="BP58" s="5">
        <v>0</v>
      </c>
      <c r="BQ58" s="5">
        <v>0</v>
      </c>
      <c r="BR58" s="5">
        <v>0</v>
      </c>
      <c r="BS58" s="5">
        <v>0.03</v>
      </c>
      <c r="BT58" s="5">
        <v>0</v>
      </c>
      <c r="BU58" s="5">
        <v>0</v>
      </c>
      <c r="BV58" s="5">
        <v>0.12</v>
      </c>
      <c r="BW58" s="5">
        <v>0.02</v>
      </c>
      <c r="BX58" s="5">
        <v>0</v>
      </c>
      <c r="BY58" s="5">
        <v>0</v>
      </c>
      <c r="BZ58" s="5">
        <v>0</v>
      </c>
      <c r="CA58" s="5">
        <v>0</v>
      </c>
      <c r="CB58" s="5">
        <v>11.75</v>
      </c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</row>
    <row r="59" spans="1:252" ht="12.75" customHeight="1">
      <c r="A59" s="17"/>
      <c r="B59" s="18" t="s">
        <v>103</v>
      </c>
      <c r="C59" s="19"/>
      <c r="D59" s="19">
        <v>31.71</v>
      </c>
      <c r="E59" s="19">
        <v>17.43</v>
      </c>
      <c r="F59" s="19">
        <v>34.340000000000003</v>
      </c>
      <c r="G59" s="19">
        <v>17.48</v>
      </c>
      <c r="H59" s="19">
        <v>121.21</v>
      </c>
      <c r="I59" s="19">
        <v>886.73</v>
      </c>
      <c r="J59" s="19">
        <v>11.96</v>
      </c>
      <c r="K59" s="19">
        <v>10.19</v>
      </c>
      <c r="L59" s="19">
        <v>0</v>
      </c>
      <c r="M59" s="19">
        <v>0</v>
      </c>
      <c r="N59" s="19">
        <v>60.01</v>
      </c>
      <c r="O59" s="19">
        <v>46.22</v>
      </c>
      <c r="P59" s="19">
        <v>14.98</v>
      </c>
      <c r="Q59" s="19">
        <v>0</v>
      </c>
      <c r="R59" s="19">
        <v>0</v>
      </c>
      <c r="S59" s="19">
        <v>1.1100000000000001</v>
      </c>
      <c r="T59" s="19">
        <v>13.63</v>
      </c>
      <c r="U59" s="19">
        <v>1090.2</v>
      </c>
      <c r="V59" s="19">
        <v>2357.6</v>
      </c>
      <c r="W59" s="19">
        <v>452.49</v>
      </c>
      <c r="X59" s="19">
        <v>228.4</v>
      </c>
      <c r="Y59" s="19">
        <v>543</v>
      </c>
      <c r="Z59" s="19">
        <v>17.59</v>
      </c>
      <c r="AA59" s="19">
        <v>1368</v>
      </c>
      <c r="AB59" s="19">
        <v>7012.74</v>
      </c>
      <c r="AC59" s="19">
        <v>1452.21</v>
      </c>
      <c r="AD59" s="19">
        <v>9.44</v>
      </c>
      <c r="AE59" s="19">
        <v>0.46</v>
      </c>
      <c r="AF59" s="19">
        <v>0.8</v>
      </c>
      <c r="AG59" s="19">
        <v>7.09</v>
      </c>
      <c r="AH59" s="19">
        <v>17.489999999999998</v>
      </c>
      <c r="AI59" s="19">
        <v>44.44</v>
      </c>
      <c r="AJ59" s="20">
        <v>0</v>
      </c>
      <c r="AK59" s="20">
        <v>1324.75</v>
      </c>
      <c r="AL59" s="20">
        <v>1077.02</v>
      </c>
      <c r="AM59" s="20">
        <v>1910.28</v>
      </c>
      <c r="AN59" s="20">
        <v>2753.58</v>
      </c>
      <c r="AO59" s="20">
        <v>531.22</v>
      </c>
      <c r="AP59" s="20">
        <v>1041.3900000000001</v>
      </c>
      <c r="AQ59" s="20">
        <v>307.24</v>
      </c>
      <c r="AR59" s="20">
        <v>1129.43</v>
      </c>
      <c r="AS59" s="20">
        <v>1364.36</v>
      </c>
      <c r="AT59" s="20">
        <v>1503.44</v>
      </c>
      <c r="AU59" s="20">
        <v>2442.7199999999998</v>
      </c>
      <c r="AV59" s="20">
        <v>789.72</v>
      </c>
      <c r="AW59" s="20">
        <v>1186.93</v>
      </c>
      <c r="AX59" s="20">
        <v>4867.6000000000004</v>
      </c>
      <c r="AY59" s="20">
        <v>262.60000000000002</v>
      </c>
      <c r="AZ59" s="20">
        <v>1123.21</v>
      </c>
      <c r="BA59" s="20">
        <v>1083.81</v>
      </c>
      <c r="BB59" s="20">
        <v>891.29</v>
      </c>
      <c r="BC59" s="20">
        <v>383.25</v>
      </c>
      <c r="BD59" s="20">
        <v>0.12</v>
      </c>
      <c r="BE59" s="20">
        <v>0.06</v>
      </c>
      <c r="BF59" s="20">
        <v>0.03</v>
      </c>
      <c r="BG59" s="20">
        <v>0.08</v>
      </c>
      <c r="BH59" s="20">
        <v>0.08</v>
      </c>
      <c r="BI59" s="20">
        <v>0.42</v>
      </c>
      <c r="BJ59" s="20">
        <v>0</v>
      </c>
      <c r="BK59" s="20">
        <v>2.54</v>
      </c>
      <c r="BL59" s="20">
        <v>0</v>
      </c>
      <c r="BM59" s="20">
        <v>1.06</v>
      </c>
      <c r="BN59" s="20">
        <v>7.0000000000000007E-2</v>
      </c>
      <c r="BO59" s="20">
        <v>0.1</v>
      </c>
      <c r="BP59" s="20">
        <v>0</v>
      </c>
      <c r="BQ59" s="20">
        <v>7.0000000000000007E-2</v>
      </c>
      <c r="BR59" s="20">
        <v>0.15</v>
      </c>
      <c r="BS59" s="20">
        <v>4.93</v>
      </c>
      <c r="BT59" s="20">
        <v>0</v>
      </c>
      <c r="BU59" s="20">
        <v>0</v>
      </c>
      <c r="BV59" s="20">
        <v>9.9600000000000009</v>
      </c>
      <c r="BW59" s="20">
        <v>0.91</v>
      </c>
      <c r="BX59" s="20">
        <v>0</v>
      </c>
      <c r="BY59" s="20">
        <v>0</v>
      </c>
      <c r="BZ59" s="20">
        <v>0</v>
      </c>
      <c r="CA59" s="20">
        <v>0</v>
      </c>
      <c r="CB59" s="20">
        <v>876.42</v>
      </c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</row>
    <row r="60" spans="1:252" ht="12.75" customHeight="1">
      <c r="A60" s="17"/>
      <c r="B60" s="18" t="s">
        <v>95</v>
      </c>
      <c r="C60" s="19"/>
      <c r="D60" s="19">
        <f>SUM(D49+D59)</f>
        <v>52</v>
      </c>
      <c r="E60" s="19">
        <f t="shared" ref="E60:I60" si="2">SUM(E49+E59)</f>
        <v>27.67</v>
      </c>
      <c r="F60" s="19">
        <f>SUM(F49+F59)</f>
        <v>49.64</v>
      </c>
      <c r="G60" s="19">
        <f t="shared" si="2"/>
        <v>29.15</v>
      </c>
      <c r="H60" s="19">
        <f t="shared" si="2"/>
        <v>220.94</v>
      </c>
      <c r="I60" s="19">
        <f t="shared" si="2"/>
        <v>1489.38</v>
      </c>
      <c r="J60" s="19">
        <v>11.96</v>
      </c>
      <c r="K60" s="19">
        <v>10.19</v>
      </c>
      <c r="L60" s="19">
        <v>0</v>
      </c>
      <c r="M60" s="19">
        <v>0</v>
      </c>
      <c r="N60" s="19">
        <v>60.01</v>
      </c>
      <c r="O60" s="19">
        <v>46.22</v>
      </c>
      <c r="P60" s="19">
        <v>14.98</v>
      </c>
      <c r="Q60" s="19">
        <v>0</v>
      </c>
      <c r="R60" s="19">
        <v>0</v>
      </c>
      <c r="S60" s="19">
        <v>1.1100000000000001</v>
      </c>
      <c r="T60" s="19">
        <v>13.63</v>
      </c>
      <c r="U60" s="19">
        <v>1090.2</v>
      </c>
      <c r="V60" s="19">
        <v>2357.6</v>
      </c>
      <c r="W60" s="19">
        <v>452.49</v>
      </c>
      <c r="X60" s="19">
        <v>228.4</v>
      </c>
      <c r="Y60" s="19">
        <v>543</v>
      </c>
      <c r="Z60" s="19">
        <v>17.59</v>
      </c>
      <c r="AA60" s="19">
        <v>1368</v>
      </c>
      <c r="AB60" s="19">
        <v>7012.74</v>
      </c>
      <c r="AC60" s="19">
        <v>1452.21</v>
      </c>
      <c r="AD60" s="19">
        <v>9.44</v>
      </c>
      <c r="AE60" s="19">
        <v>0.46</v>
      </c>
      <c r="AF60" s="19">
        <v>0.8</v>
      </c>
      <c r="AG60" s="19">
        <v>7.09</v>
      </c>
      <c r="AH60" s="19">
        <v>17.489999999999998</v>
      </c>
      <c r="AI60" s="19">
        <v>44.44</v>
      </c>
      <c r="AJ60" s="20">
        <v>0</v>
      </c>
      <c r="AK60" s="20">
        <v>1324.75</v>
      </c>
      <c r="AL60" s="20">
        <v>1077.02</v>
      </c>
      <c r="AM60" s="20">
        <v>1910.28</v>
      </c>
      <c r="AN60" s="20">
        <v>2753.58</v>
      </c>
      <c r="AO60" s="20">
        <v>531.22</v>
      </c>
      <c r="AP60" s="20">
        <v>1041.3900000000001</v>
      </c>
      <c r="AQ60" s="20">
        <v>307.24</v>
      </c>
      <c r="AR60" s="20">
        <v>1129.43</v>
      </c>
      <c r="AS60" s="20">
        <v>1364.36</v>
      </c>
      <c r="AT60" s="20">
        <v>1503.44</v>
      </c>
      <c r="AU60" s="20">
        <v>2442.7199999999998</v>
      </c>
      <c r="AV60" s="20">
        <v>789.72</v>
      </c>
      <c r="AW60" s="20">
        <v>1186.93</v>
      </c>
      <c r="AX60" s="20">
        <v>4867.6000000000004</v>
      </c>
      <c r="AY60" s="20">
        <v>262.60000000000002</v>
      </c>
      <c r="AZ60" s="20">
        <v>1123.21</v>
      </c>
      <c r="BA60" s="20">
        <v>1083.81</v>
      </c>
      <c r="BB60" s="20">
        <v>891.29</v>
      </c>
      <c r="BC60" s="20">
        <v>383.25</v>
      </c>
      <c r="BD60" s="20">
        <v>0.12</v>
      </c>
      <c r="BE60" s="20">
        <v>0.06</v>
      </c>
      <c r="BF60" s="20">
        <v>0.03</v>
      </c>
      <c r="BG60" s="20">
        <v>0.08</v>
      </c>
      <c r="BH60" s="20">
        <v>0.08</v>
      </c>
      <c r="BI60" s="20">
        <v>0.42</v>
      </c>
      <c r="BJ60" s="20">
        <v>0</v>
      </c>
      <c r="BK60" s="20">
        <v>2.54</v>
      </c>
      <c r="BL60" s="20">
        <v>0</v>
      </c>
      <c r="BM60" s="20">
        <v>1.06</v>
      </c>
      <c r="BN60" s="20">
        <v>7.0000000000000007E-2</v>
      </c>
      <c r="BO60" s="20">
        <v>0.1</v>
      </c>
      <c r="BP60" s="20">
        <v>0</v>
      </c>
      <c r="BQ60" s="20">
        <v>7.0000000000000007E-2</v>
      </c>
      <c r="BR60" s="20">
        <v>0.15</v>
      </c>
      <c r="BS60" s="20">
        <v>4.93</v>
      </c>
      <c r="BT60" s="20">
        <v>0</v>
      </c>
      <c r="BU60" s="20">
        <v>0</v>
      </c>
      <c r="BV60" s="20">
        <v>9.9600000000000009</v>
      </c>
      <c r="BW60" s="20">
        <v>0.91</v>
      </c>
      <c r="BX60" s="20">
        <v>0</v>
      </c>
      <c r="BY60" s="20">
        <v>0</v>
      </c>
      <c r="BZ60" s="20">
        <v>0</v>
      </c>
      <c r="CA60" s="20">
        <v>0</v>
      </c>
      <c r="CB60" s="20">
        <v>876.42</v>
      </c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</row>
    <row r="61" spans="1:252" ht="12.75" customHeight="1">
      <c r="B61" s="21" t="s">
        <v>110</v>
      </c>
    </row>
    <row r="62" spans="1:252" ht="12.75" customHeight="1">
      <c r="B62" s="8" t="s">
        <v>87</v>
      </c>
    </row>
    <row r="63" spans="1:252" ht="12.75" customHeight="1">
      <c r="A63" s="10" t="str">
        <f>"1/13"</f>
        <v>1/13</v>
      </c>
      <c r="B63" s="11" t="s">
        <v>128</v>
      </c>
      <c r="C63" s="12" t="str">
        <f>"30/10"</f>
        <v>30/10</v>
      </c>
      <c r="D63" s="12">
        <v>3.88</v>
      </c>
      <c r="E63" s="12">
        <v>0.08</v>
      </c>
      <c r="F63" s="12">
        <v>7.7</v>
      </c>
      <c r="G63" s="12">
        <v>0.45</v>
      </c>
      <c r="H63" s="12">
        <v>23.58</v>
      </c>
      <c r="I63" s="12">
        <v>181.08399999999997</v>
      </c>
      <c r="J63" s="12">
        <v>4.71</v>
      </c>
      <c r="K63" s="12">
        <v>0.22</v>
      </c>
      <c r="L63" s="12">
        <v>0</v>
      </c>
      <c r="M63" s="12">
        <v>0</v>
      </c>
      <c r="N63" s="12">
        <v>0.68</v>
      </c>
      <c r="O63" s="12">
        <v>22.8</v>
      </c>
      <c r="P63" s="12">
        <v>0.1</v>
      </c>
      <c r="Q63" s="12">
        <v>0</v>
      </c>
      <c r="R63" s="12">
        <v>0</v>
      </c>
      <c r="S63" s="12">
        <v>0</v>
      </c>
      <c r="T63" s="12">
        <v>1.04</v>
      </c>
      <c r="U63" s="12">
        <v>1.5</v>
      </c>
      <c r="V63" s="12">
        <v>3</v>
      </c>
      <c r="W63" s="12">
        <v>2.4</v>
      </c>
      <c r="X63" s="12">
        <v>0</v>
      </c>
      <c r="Y63" s="12">
        <v>3</v>
      </c>
      <c r="Z63" s="12">
        <v>0.02</v>
      </c>
      <c r="AA63" s="12">
        <v>40</v>
      </c>
      <c r="AB63" s="12">
        <v>30</v>
      </c>
      <c r="AC63" s="12">
        <v>45</v>
      </c>
      <c r="AD63" s="12">
        <v>0.1</v>
      </c>
      <c r="AE63" s="12">
        <v>0</v>
      </c>
      <c r="AF63" s="12">
        <v>0.01</v>
      </c>
      <c r="AG63" s="12">
        <v>0.01</v>
      </c>
      <c r="AH63" s="12">
        <v>0.02</v>
      </c>
      <c r="AI63" s="12">
        <v>0</v>
      </c>
      <c r="AJ63" s="13">
        <v>0</v>
      </c>
      <c r="AK63" s="13">
        <v>187.7</v>
      </c>
      <c r="AL63" s="13">
        <v>195.1</v>
      </c>
      <c r="AM63" s="13">
        <v>300.10000000000002</v>
      </c>
      <c r="AN63" s="13">
        <v>101.5</v>
      </c>
      <c r="AO63" s="13">
        <v>59.2</v>
      </c>
      <c r="AP63" s="13">
        <v>119.7</v>
      </c>
      <c r="AQ63" s="13">
        <v>47.8</v>
      </c>
      <c r="AR63" s="13">
        <v>212.2</v>
      </c>
      <c r="AS63" s="13">
        <v>132.6</v>
      </c>
      <c r="AT63" s="13">
        <v>182.6</v>
      </c>
      <c r="AU63" s="13">
        <v>154.19999999999999</v>
      </c>
      <c r="AV63" s="13">
        <v>81.5</v>
      </c>
      <c r="AW63" s="13">
        <v>140.4</v>
      </c>
      <c r="AX63" s="13">
        <v>1168.2</v>
      </c>
      <c r="AY63" s="13">
        <v>0</v>
      </c>
      <c r="AZ63" s="13">
        <v>380.8</v>
      </c>
      <c r="BA63" s="13">
        <v>168.9</v>
      </c>
      <c r="BB63" s="13">
        <v>112.7</v>
      </c>
      <c r="BC63" s="13">
        <v>87</v>
      </c>
      <c r="BD63" s="13">
        <v>0.27</v>
      </c>
      <c r="BE63" s="13">
        <v>0.12</v>
      </c>
      <c r="BF63" s="13">
        <v>7.0000000000000007E-2</v>
      </c>
      <c r="BG63" s="13">
        <v>0.15</v>
      </c>
      <c r="BH63" s="13">
        <v>0.17</v>
      </c>
      <c r="BI63" s="13">
        <v>0.79</v>
      </c>
      <c r="BJ63" s="13">
        <v>0</v>
      </c>
      <c r="BK63" s="13">
        <v>2.2599999999999998</v>
      </c>
      <c r="BL63" s="13">
        <v>0</v>
      </c>
      <c r="BM63" s="13">
        <v>0.69</v>
      </c>
      <c r="BN63" s="13">
        <v>0</v>
      </c>
      <c r="BO63" s="13">
        <v>0</v>
      </c>
      <c r="BP63" s="13">
        <v>0</v>
      </c>
      <c r="BQ63" s="13">
        <v>0.15</v>
      </c>
      <c r="BR63" s="13">
        <v>0.24</v>
      </c>
      <c r="BS63" s="13">
        <v>1.85</v>
      </c>
      <c r="BT63" s="13">
        <v>0</v>
      </c>
      <c r="BU63" s="13">
        <v>0</v>
      </c>
      <c r="BV63" s="13">
        <v>0.28000000000000003</v>
      </c>
      <c r="BW63" s="13">
        <v>0.02</v>
      </c>
      <c r="BX63" s="13">
        <v>0</v>
      </c>
      <c r="BY63" s="13">
        <v>0</v>
      </c>
      <c r="BZ63" s="13">
        <v>0</v>
      </c>
      <c r="CA63" s="13">
        <v>0</v>
      </c>
      <c r="CB63" s="13">
        <v>22.05</v>
      </c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</row>
    <row r="64" spans="1:252" ht="12.75" customHeight="1">
      <c r="A64" s="10" t="str">
        <f>"4/9"</f>
        <v>4/9</v>
      </c>
      <c r="B64" s="11" t="s">
        <v>172</v>
      </c>
      <c r="C64" s="12" t="str">
        <f>"250"</f>
        <v>250</v>
      </c>
      <c r="D64" s="12">
        <v>26.11</v>
      </c>
      <c r="E64" s="12">
        <v>0</v>
      </c>
      <c r="F64" s="12">
        <v>4.88</v>
      </c>
      <c r="G64" s="12">
        <v>2.72</v>
      </c>
      <c r="H64" s="12">
        <v>47.91</v>
      </c>
      <c r="I64" s="12">
        <v>338.58554999999996</v>
      </c>
      <c r="J64" s="12">
        <v>0.55000000000000004</v>
      </c>
      <c r="K64" s="12">
        <v>1.95</v>
      </c>
      <c r="L64" s="12">
        <v>0</v>
      </c>
      <c r="M64" s="12">
        <v>0</v>
      </c>
      <c r="N64" s="12">
        <v>2.92</v>
      </c>
      <c r="O64" s="12">
        <v>42.33</v>
      </c>
      <c r="P64" s="12">
        <v>2.66</v>
      </c>
      <c r="Q64" s="12">
        <v>0</v>
      </c>
      <c r="R64" s="12">
        <v>0</v>
      </c>
      <c r="S64" s="12">
        <v>0.09</v>
      </c>
      <c r="T64" s="12">
        <v>1.25</v>
      </c>
      <c r="U64" s="12">
        <v>122.86</v>
      </c>
      <c r="V64" s="12">
        <v>66.989999999999995</v>
      </c>
      <c r="W64" s="12">
        <v>13.07</v>
      </c>
      <c r="X64" s="12">
        <v>28.46</v>
      </c>
      <c r="Y64" s="12">
        <v>74.650000000000006</v>
      </c>
      <c r="Z64" s="12">
        <v>0.68</v>
      </c>
      <c r="AA64" s="12">
        <v>0</v>
      </c>
      <c r="AB64" s="12">
        <v>2040</v>
      </c>
      <c r="AC64" s="12">
        <v>340</v>
      </c>
      <c r="AD64" s="12">
        <v>1.65</v>
      </c>
      <c r="AE64" s="12">
        <v>0.04</v>
      </c>
      <c r="AF64" s="12">
        <v>0.02</v>
      </c>
      <c r="AG64" s="12">
        <v>0.91</v>
      </c>
      <c r="AH64" s="12">
        <v>2.19</v>
      </c>
      <c r="AI64" s="12">
        <v>0.77</v>
      </c>
      <c r="AJ64" s="13">
        <v>0</v>
      </c>
      <c r="AK64" s="13">
        <v>225.82</v>
      </c>
      <c r="AL64" s="13">
        <v>177.62</v>
      </c>
      <c r="AM64" s="13">
        <v>330.38</v>
      </c>
      <c r="AN64" s="13">
        <v>141.54</v>
      </c>
      <c r="AO64" s="13">
        <v>84.9</v>
      </c>
      <c r="AP64" s="13">
        <v>130.18</v>
      </c>
      <c r="AQ64" s="13">
        <v>53.43</v>
      </c>
      <c r="AR64" s="13">
        <v>197.89</v>
      </c>
      <c r="AS64" s="13">
        <v>210.93</v>
      </c>
      <c r="AT64" s="13">
        <v>272.52</v>
      </c>
      <c r="AU64" s="13">
        <v>302.54000000000002</v>
      </c>
      <c r="AV64" s="13">
        <v>90.91</v>
      </c>
      <c r="AW64" s="13">
        <v>171.48</v>
      </c>
      <c r="AX64" s="13">
        <v>662.38</v>
      </c>
      <c r="AY64" s="13">
        <v>0</v>
      </c>
      <c r="AZ64" s="13">
        <v>176.86</v>
      </c>
      <c r="BA64" s="13">
        <v>177.31</v>
      </c>
      <c r="BB64" s="13">
        <v>154.13999999999999</v>
      </c>
      <c r="BC64" s="13">
        <v>73.349999999999994</v>
      </c>
      <c r="BD64" s="13">
        <v>0</v>
      </c>
      <c r="BE64" s="13">
        <v>0</v>
      </c>
      <c r="BF64" s="13">
        <v>0</v>
      </c>
      <c r="BG64" s="13">
        <v>0</v>
      </c>
      <c r="BH64" s="13">
        <v>0</v>
      </c>
      <c r="BI64" s="13">
        <v>0</v>
      </c>
      <c r="BJ64" s="13">
        <v>0</v>
      </c>
      <c r="BK64" s="13">
        <v>0.22</v>
      </c>
      <c r="BL64" s="13">
        <v>0</v>
      </c>
      <c r="BM64" s="13">
        <v>0.11</v>
      </c>
      <c r="BN64" s="13">
        <v>0.01</v>
      </c>
      <c r="BO64" s="13">
        <v>0.02</v>
      </c>
      <c r="BP64" s="13">
        <v>0</v>
      </c>
      <c r="BQ64" s="13">
        <v>0</v>
      </c>
      <c r="BR64" s="13">
        <v>0</v>
      </c>
      <c r="BS64" s="13">
        <v>0.68</v>
      </c>
      <c r="BT64" s="13">
        <v>0</v>
      </c>
      <c r="BU64" s="13">
        <v>0</v>
      </c>
      <c r="BV64" s="13">
        <v>1.42</v>
      </c>
      <c r="BW64" s="13">
        <v>0</v>
      </c>
      <c r="BX64" s="13">
        <v>0</v>
      </c>
      <c r="BY64" s="13">
        <v>0</v>
      </c>
      <c r="BZ64" s="13">
        <v>0</v>
      </c>
      <c r="CA64" s="13">
        <v>0</v>
      </c>
      <c r="CB64" s="13">
        <v>245.33</v>
      </c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</row>
    <row r="65" spans="1:252" ht="12.75" customHeight="1">
      <c r="A65" s="10" t="str">
        <f>"6/10"</f>
        <v>6/10</v>
      </c>
      <c r="B65" s="11" t="s">
        <v>102</v>
      </c>
      <c r="C65" s="12" t="str">
        <f>"200"</f>
        <v>200</v>
      </c>
      <c r="D65" s="12">
        <v>1.02</v>
      </c>
      <c r="E65" s="12">
        <v>0</v>
      </c>
      <c r="F65" s="12">
        <v>0.06</v>
      </c>
      <c r="G65" s="12">
        <v>0.06</v>
      </c>
      <c r="H65" s="12">
        <v>23.18</v>
      </c>
      <c r="I65" s="12">
        <v>87.598919999999993</v>
      </c>
      <c r="J65" s="12">
        <v>0.02</v>
      </c>
      <c r="K65" s="12">
        <v>0</v>
      </c>
      <c r="L65" s="12">
        <v>0</v>
      </c>
      <c r="M65" s="12">
        <v>0</v>
      </c>
      <c r="N65" s="12">
        <v>19.190000000000001</v>
      </c>
      <c r="O65" s="12">
        <v>0.56999999999999995</v>
      </c>
      <c r="P65" s="12">
        <v>3.42</v>
      </c>
      <c r="Q65" s="12">
        <v>0</v>
      </c>
      <c r="R65" s="12">
        <v>0</v>
      </c>
      <c r="S65" s="12">
        <v>0.3</v>
      </c>
      <c r="T65" s="12">
        <v>0.81</v>
      </c>
      <c r="U65" s="12">
        <v>3.47</v>
      </c>
      <c r="V65" s="12">
        <v>340.26</v>
      </c>
      <c r="W65" s="12">
        <v>31.33</v>
      </c>
      <c r="X65" s="12">
        <v>19.95</v>
      </c>
      <c r="Y65" s="12">
        <v>27.16</v>
      </c>
      <c r="Z65" s="12">
        <v>0.65</v>
      </c>
      <c r="AA65" s="12">
        <v>0</v>
      </c>
      <c r="AB65" s="12">
        <v>630</v>
      </c>
      <c r="AC65" s="12">
        <v>116.6</v>
      </c>
      <c r="AD65" s="12">
        <v>1.1000000000000001</v>
      </c>
      <c r="AE65" s="12">
        <v>0.02</v>
      </c>
      <c r="AF65" s="12">
        <v>0.04</v>
      </c>
      <c r="AG65" s="12">
        <v>0.51</v>
      </c>
      <c r="AH65" s="12">
        <v>0.78</v>
      </c>
      <c r="AI65" s="12">
        <v>0.32</v>
      </c>
      <c r="AJ65" s="13">
        <v>0</v>
      </c>
      <c r="AK65" s="13">
        <v>0.01</v>
      </c>
      <c r="AL65" s="13">
        <v>0.01</v>
      </c>
      <c r="AM65" s="13">
        <v>0.01</v>
      </c>
      <c r="AN65" s="13">
        <v>0.02</v>
      </c>
      <c r="AO65" s="13">
        <v>0</v>
      </c>
      <c r="AP65" s="13">
        <v>0.01</v>
      </c>
      <c r="AQ65" s="13">
        <v>0</v>
      </c>
      <c r="AR65" s="13">
        <v>0.01</v>
      </c>
      <c r="AS65" s="13">
        <v>0.01</v>
      </c>
      <c r="AT65" s="13">
        <v>0.01</v>
      </c>
      <c r="AU65" s="13">
        <v>0.06</v>
      </c>
      <c r="AV65" s="13">
        <v>0</v>
      </c>
      <c r="AW65" s="13">
        <v>0.01</v>
      </c>
      <c r="AX65" s="13">
        <v>0.03</v>
      </c>
      <c r="AY65" s="13">
        <v>0</v>
      </c>
      <c r="AZ65" s="13">
        <v>0.02</v>
      </c>
      <c r="BA65" s="13">
        <v>0.01</v>
      </c>
      <c r="BB65" s="13">
        <v>0.01</v>
      </c>
      <c r="BC65" s="13">
        <v>0</v>
      </c>
      <c r="BD65" s="13">
        <v>0</v>
      </c>
      <c r="BE65" s="13">
        <v>0</v>
      </c>
      <c r="BF65" s="13">
        <v>0</v>
      </c>
      <c r="BG65" s="13">
        <v>0</v>
      </c>
      <c r="BH65" s="13">
        <v>0</v>
      </c>
      <c r="BI65" s="13">
        <v>0</v>
      </c>
      <c r="BJ65" s="13">
        <v>0</v>
      </c>
      <c r="BK65" s="13">
        <v>0</v>
      </c>
      <c r="BL65" s="13">
        <v>0</v>
      </c>
      <c r="BM65" s="13">
        <v>0</v>
      </c>
      <c r="BN65" s="13">
        <v>0</v>
      </c>
      <c r="BO65" s="13">
        <v>0</v>
      </c>
      <c r="BP65" s="13">
        <v>0</v>
      </c>
      <c r="BQ65" s="13">
        <v>0</v>
      </c>
      <c r="BR65" s="13">
        <v>0</v>
      </c>
      <c r="BS65" s="13">
        <v>0.01</v>
      </c>
      <c r="BT65" s="13">
        <v>0</v>
      </c>
      <c r="BU65" s="13">
        <v>0</v>
      </c>
      <c r="BV65" s="13">
        <v>0.01</v>
      </c>
      <c r="BW65" s="13">
        <v>0</v>
      </c>
      <c r="BX65" s="13">
        <v>0</v>
      </c>
      <c r="BY65" s="13">
        <v>0</v>
      </c>
      <c r="BZ65" s="13">
        <v>0</v>
      </c>
      <c r="CA65" s="13">
        <v>0</v>
      </c>
      <c r="CB65" s="13">
        <v>214.01</v>
      </c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</row>
    <row r="66" spans="1:252" ht="12.75" customHeight="1">
      <c r="A66" s="10" t="str">
        <f>"пром."</f>
        <v>пром.</v>
      </c>
      <c r="B66" s="11" t="s">
        <v>92</v>
      </c>
      <c r="C66" s="12" t="str">
        <f>"40"</f>
        <v>40</v>
      </c>
      <c r="D66" s="12">
        <v>2.68</v>
      </c>
      <c r="E66" s="12">
        <v>0</v>
      </c>
      <c r="F66" s="12">
        <v>0.28000000000000003</v>
      </c>
      <c r="G66" s="12">
        <v>0</v>
      </c>
      <c r="H66" s="12">
        <v>20.079999999999998</v>
      </c>
      <c r="I66" s="12">
        <v>84.217280000000002</v>
      </c>
      <c r="J66" s="12">
        <v>0</v>
      </c>
      <c r="K66" s="12">
        <v>0</v>
      </c>
      <c r="L66" s="12">
        <v>0</v>
      </c>
      <c r="M66" s="12">
        <v>0</v>
      </c>
      <c r="N66" s="12">
        <v>17.12</v>
      </c>
      <c r="O66" s="12">
        <v>0</v>
      </c>
      <c r="P66" s="12">
        <v>2.96</v>
      </c>
      <c r="Q66" s="12">
        <v>0</v>
      </c>
      <c r="R66" s="12">
        <v>0</v>
      </c>
      <c r="S66" s="12">
        <v>0</v>
      </c>
      <c r="T66" s="12">
        <v>4.8099999999999996</v>
      </c>
      <c r="U66" s="12">
        <v>16.12</v>
      </c>
      <c r="V66" s="12">
        <v>748.96</v>
      </c>
      <c r="W66" s="12">
        <v>296.14</v>
      </c>
      <c r="X66" s="12">
        <v>93</v>
      </c>
      <c r="Y66" s="12">
        <v>83.88</v>
      </c>
      <c r="Z66" s="12">
        <v>9.9499999999999993</v>
      </c>
      <c r="AA66" s="12">
        <v>1344</v>
      </c>
      <c r="AB66" s="12">
        <v>0</v>
      </c>
      <c r="AC66" s="12">
        <v>84</v>
      </c>
      <c r="AD66" s="12">
        <v>0.68</v>
      </c>
      <c r="AE66" s="12">
        <v>0.08</v>
      </c>
      <c r="AF66" s="12">
        <v>0.43</v>
      </c>
      <c r="AG66" s="12">
        <v>0</v>
      </c>
      <c r="AH66" s="12">
        <v>3.58</v>
      </c>
      <c r="AI66" s="12">
        <v>20</v>
      </c>
      <c r="AJ66" s="13">
        <v>0</v>
      </c>
      <c r="AK66" s="13">
        <v>0</v>
      </c>
      <c r="AL66" s="13">
        <v>0</v>
      </c>
      <c r="AM66" s="13">
        <v>0</v>
      </c>
      <c r="AN66" s="13">
        <v>0</v>
      </c>
      <c r="AO66" s="13">
        <v>0</v>
      </c>
      <c r="AP66" s="13">
        <v>0</v>
      </c>
      <c r="AQ66" s="13">
        <v>0</v>
      </c>
      <c r="AR66" s="13">
        <v>0</v>
      </c>
      <c r="AS66" s="13">
        <v>0</v>
      </c>
      <c r="AT66" s="13">
        <v>0</v>
      </c>
      <c r="AU66" s="13">
        <v>0</v>
      </c>
      <c r="AV66" s="13">
        <v>0</v>
      </c>
      <c r="AW66" s="13">
        <v>0</v>
      </c>
      <c r="AX66" s="13">
        <v>0</v>
      </c>
      <c r="AY66" s="13">
        <v>0</v>
      </c>
      <c r="AZ66" s="13">
        <v>0</v>
      </c>
      <c r="BA66" s="13">
        <v>0</v>
      </c>
      <c r="BB66" s="13">
        <v>0</v>
      </c>
      <c r="BC66" s="13">
        <v>0</v>
      </c>
      <c r="BD66" s="13">
        <v>0</v>
      </c>
      <c r="BE66" s="13">
        <v>0</v>
      </c>
      <c r="BF66" s="13">
        <v>0</v>
      </c>
      <c r="BG66" s="13">
        <v>0.01</v>
      </c>
      <c r="BH66" s="13">
        <v>0</v>
      </c>
      <c r="BI66" s="13">
        <v>0.04</v>
      </c>
      <c r="BJ66" s="13">
        <v>0</v>
      </c>
      <c r="BK66" s="13">
        <v>0.35</v>
      </c>
      <c r="BL66" s="13">
        <v>0</v>
      </c>
      <c r="BM66" s="13">
        <v>0.12</v>
      </c>
      <c r="BN66" s="13">
        <v>0</v>
      </c>
      <c r="BO66" s="13">
        <v>0</v>
      </c>
      <c r="BP66" s="13">
        <v>0</v>
      </c>
      <c r="BQ66" s="13">
        <v>0</v>
      </c>
      <c r="BR66" s="13">
        <v>0.03</v>
      </c>
      <c r="BS66" s="13">
        <v>0.11</v>
      </c>
      <c r="BT66" s="13">
        <v>0</v>
      </c>
      <c r="BU66" s="13">
        <v>0</v>
      </c>
      <c r="BV66" s="13">
        <v>0.22</v>
      </c>
      <c r="BW66" s="13">
        <v>0.86</v>
      </c>
      <c r="BX66" s="13">
        <v>0</v>
      </c>
      <c r="BY66" s="13">
        <v>0</v>
      </c>
      <c r="BZ66" s="13">
        <v>0</v>
      </c>
      <c r="CA66" s="13">
        <v>0</v>
      </c>
      <c r="CB66" s="13">
        <v>3.2</v>
      </c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  <c r="HP66" s="13"/>
      <c r="HQ66" s="13"/>
      <c r="HR66" s="13"/>
      <c r="HS66" s="13"/>
      <c r="HT66" s="13"/>
      <c r="HU66" s="13"/>
      <c r="HV66" s="13"/>
      <c r="HW66" s="13"/>
      <c r="HX66" s="13"/>
      <c r="HY66" s="13"/>
      <c r="HZ66" s="13"/>
      <c r="IA66" s="13"/>
      <c r="IB66" s="13"/>
      <c r="IC66" s="13"/>
      <c r="ID66" s="13"/>
      <c r="IE66" s="13"/>
      <c r="IF66" s="13"/>
      <c r="IG66" s="13"/>
      <c r="IH66" s="13"/>
      <c r="II66" s="13"/>
      <c r="IJ66" s="13"/>
      <c r="IK66" s="13"/>
      <c r="IL66" s="13"/>
      <c r="IM66" s="13"/>
      <c r="IN66" s="13"/>
      <c r="IO66" s="13"/>
      <c r="IP66" s="13"/>
      <c r="IQ66" s="13"/>
      <c r="IR66" s="13"/>
    </row>
    <row r="67" spans="1:252" ht="12.75" customHeight="1">
      <c r="A67" s="14" t="str">
        <f>"пром."</f>
        <v>пром.</v>
      </c>
      <c r="B67" s="15" t="s">
        <v>93</v>
      </c>
      <c r="C67" s="16" t="str">
        <f>"25"</f>
        <v>25</v>
      </c>
      <c r="D67" s="16">
        <v>1.65</v>
      </c>
      <c r="E67" s="16">
        <v>0</v>
      </c>
      <c r="F67" s="16">
        <v>0.3</v>
      </c>
      <c r="G67" s="16">
        <v>0.3</v>
      </c>
      <c r="H67" s="16">
        <v>10.43</v>
      </c>
      <c r="I67" s="16">
        <v>48.344999999999999</v>
      </c>
      <c r="J67" s="16">
        <v>0.05</v>
      </c>
      <c r="K67" s="16">
        <v>0</v>
      </c>
      <c r="L67" s="16">
        <v>0</v>
      </c>
      <c r="M67" s="16">
        <v>0</v>
      </c>
      <c r="N67" s="16">
        <v>0.3</v>
      </c>
      <c r="O67" s="16">
        <v>8.0500000000000007</v>
      </c>
      <c r="P67" s="16">
        <v>2.08</v>
      </c>
      <c r="Q67" s="16">
        <v>0</v>
      </c>
      <c r="R67" s="16">
        <v>0</v>
      </c>
      <c r="S67" s="16">
        <v>0.25</v>
      </c>
      <c r="T67" s="16">
        <v>0.63</v>
      </c>
      <c r="U67" s="16">
        <v>152.5</v>
      </c>
      <c r="V67" s="16">
        <v>61.25</v>
      </c>
      <c r="W67" s="16">
        <v>8.75</v>
      </c>
      <c r="X67" s="16">
        <v>11.75</v>
      </c>
      <c r="Y67" s="16">
        <v>39.5</v>
      </c>
      <c r="Z67" s="16">
        <v>0.98</v>
      </c>
      <c r="AA67" s="16">
        <v>0</v>
      </c>
      <c r="AB67" s="16">
        <v>1.25</v>
      </c>
      <c r="AC67" s="16">
        <v>0.25</v>
      </c>
      <c r="AD67" s="16">
        <v>0.35</v>
      </c>
      <c r="AE67" s="16">
        <v>0.05</v>
      </c>
      <c r="AF67" s="16">
        <v>0.02</v>
      </c>
      <c r="AG67" s="16">
        <v>0.18</v>
      </c>
      <c r="AH67" s="16">
        <v>0.5</v>
      </c>
      <c r="AI67" s="16">
        <v>0</v>
      </c>
      <c r="AJ67" s="5">
        <v>0</v>
      </c>
      <c r="AK67" s="5">
        <v>80.5</v>
      </c>
      <c r="AL67" s="5">
        <v>62</v>
      </c>
      <c r="AM67" s="5">
        <v>106.75</v>
      </c>
      <c r="AN67" s="5">
        <v>55.75</v>
      </c>
      <c r="AO67" s="5">
        <v>23.25</v>
      </c>
      <c r="AP67" s="5">
        <v>49.5</v>
      </c>
      <c r="AQ67" s="5">
        <v>20</v>
      </c>
      <c r="AR67" s="5">
        <v>92.75</v>
      </c>
      <c r="AS67" s="5">
        <v>74.25</v>
      </c>
      <c r="AT67" s="5">
        <v>72.75</v>
      </c>
      <c r="AU67" s="5">
        <v>116</v>
      </c>
      <c r="AV67" s="5">
        <v>31</v>
      </c>
      <c r="AW67" s="5">
        <v>77.5</v>
      </c>
      <c r="AX67" s="5">
        <v>389.75</v>
      </c>
      <c r="AY67" s="5">
        <v>0</v>
      </c>
      <c r="AZ67" s="5">
        <v>131.5</v>
      </c>
      <c r="BA67" s="5">
        <v>72.75</v>
      </c>
      <c r="BB67" s="5">
        <v>45</v>
      </c>
      <c r="BC67" s="5">
        <v>32.5</v>
      </c>
      <c r="BD67" s="5">
        <v>0</v>
      </c>
      <c r="BE67" s="5">
        <v>0</v>
      </c>
      <c r="BF67" s="5">
        <v>0</v>
      </c>
      <c r="BG67" s="5">
        <v>0</v>
      </c>
      <c r="BH67" s="5">
        <v>0</v>
      </c>
      <c r="BI67" s="5">
        <v>0</v>
      </c>
      <c r="BJ67" s="5">
        <v>0</v>
      </c>
      <c r="BK67" s="5">
        <v>0.04</v>
      </c>
      <c r="BL67" s="5">
        <v>0</v>
      </c>
      <c r="BM67" s="5">
        <v>0</v>
      </c>
      <c r="BN67" s="5">
        <v>0.01</v>
      </c>
      <c r="BO67" s="5">
        <v>0</v>
      </c>
      <c r="BP67" s="5">
        <v>0</v>
      </c>
      <c r="BQ67" s="5">
        <v>0</v>
      </c>
      <c r="BR67" s="5">
        <v>0</v>
      </c>
      <c r="BS67" s="5">
        <v>0.03</v>
      </c>
      <c r="BT67" s="5">
        <v>0</v>
      </c>
      <c r="BU67" s="5">
        <v>0</v>
      </c>
      <c r="BV67" s="5">
        <v>0.12</v>
      </c>
      <c r="BW67" s="5">
        <v>0.02</v>
      </c>
      <c r="BX67" s="5">
        <v>0</v>
      </c>
      <c r="BY67" s="5">
        <v>0</v>
      </c>
      <c r="BZ67" s="5">
        <v>0</v>
      </c>
      <c r="CA67" s="5">
        <v>0</v>
      </c>
      <c r="CB67" s="5">
        <v>11.75</v>
      </c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</row>
    <row r="68" spans="1:252" ht="12.75" customHeight="1">
      <c r="A68" s="17"/>
      <c r="B68" s="18" t="s">
        <v>94</v>
      </c>
      <c r="C68" s="19"/>
      <c r="D68" s="19">
        <v>35.340000000000003</v>
      </c>
      <c r="E68" s="19">
        <v>0.08</v>
      </c>
      <c r="F68" s="19">
        <v>13.22</v>
      </c>
      <c r="G68" s="19">
        <v>3.53</v>
      </c>
      <c r="H68" s="19">
        <v>125.18</v>
      </c>
      <c r="I68" s="19">
        <v>739.83</v>
      </c>
      <c r="J68" s="19">
        <v>5.33</v>
      </c>
      <c r="K68" s="19">
        <v>2.17</v>
      </c>
      <c r="L68" s="19">
        <v>0</v>
      </c>
      <c r="M68" s="19">
        <v>0</v>
      </c>
      <c r="N68" s="19">
        <v>40.21</v>
      </c>
      <c r="O68" s="19">
        <v>73.75</v>
      </c>
      <c r="P68" s="19">
        <v>11.21</v>
      </c>
      <c r="Q68" s="19">
        <v>0</v>
      </c>
      <c r="R68" s="19">
        <v>0</v>
      </c>
      <c r="S68" s="19">
        <v>0.64</v>
      </c>
      <c r="T68" s="19">
        <v>8.5299999999999994</v>
      </c>
      <c r="U68" s="19">
        <v>296.44</v>
      </c>
      <c r="V68" s="19">
        <v>1220.46</v>
      </c>
      <c r="W68" s="19">
        <v>351.69</v>
      </c>
      <c r="X68" s="19">
        <v>153.16</v>
      </c>
      <c r="Y68" s="19">
        <v>228.19</v>
      </c>
      <c r="Z68" s="19">
        <v>12.27</v>
      </c>
      <c r="AA68" s="19">
        <v>1384</v>
      </c>
      <c r="AB68" s="19">
        <v>2701.25</v>
      </c>
      <c r="AC68" s="19">
        <v>585.85</v>
      </c>
      <c r="AD68" s="19">
        <v>3.88</v>
      </c>
      <c r="AE68" s="19">
        <v>0.18</v>
      </c>
      <c r="AF68" s="19">
        <v>0.52</v>
      </c>
      <c r="AG68" s="19">
        <v>1.6</v>
      </c>
      <c r="AH68" s="19">
        <v>7.07</v>
      </c>
      <c r="AI68" s="19">
        <v>21.09</v>
      </c>
      <c r="AJ68" s="20">
        <v>0</v>
      </c>
      <c r="AK68" s="20">
        <v>494.03</v>
      </c>
      <c r="AL68" s="20">
        <v>434.73</v>
      </c>
      <c r="AM68" s="20">
        <v>737.24</v>
      </c>
      <c r="AN68" s="20">
        <v>298.81</v>
      </c>
      <c r="AO68" s="20">
        <v>167.35</v>
      </c>
      <c r="AP68" s="20">
        <v>299.39</v>
      </c>
      <c r="AQ68" s="20">
        <v>121.23</v>
      </c>
      <c r="AR68" s="20">
        <v>502.85</v>
      </c>
      <c r="AS68" s="20">
        <v>417.79</v>
      </c>
      <c r="AT68" s="20">
        <v>527.88</v>
      </c>
      <c r="AU68" s="20">
        <v>572.79999999999995</v>
      </c>
      <c r="AV68" s="20">
        <v>203.42</v>
      </c>
      <c r="AW68" s="20">
        <v>389.39</v>
      </c>
      <c r="AX68" s="20">
        <v>2220.36</v>
      </c>
      <c r="AY68" s="20">
        <v>0</v>
      </c>
      <c r="AZ68" s="20">
        <v>689.17</v>
      </c>
      <c r="BA68" s="20">
        <v>418.98</v>
      </c>
      <c r="BB68" s="20">
        <v>311.83999999999997</v>
      </c>
      <c r="BC68" s="20">
        <v>192.85</v>
      </c>
      <c r="BD68" s="20">
        <v>0.27</v>
      </c>
      <c r="BE68" s="20">
        <v>0.12</v>
      </c>
      <c r="BF68" s="20">
        <v>7.0000000000000007E-2</v>
      </c>
      <c r="BG68" s="20">
        <v>0.16</v>
      </c>
      <c r="BH68" s="20">
        <v>0.18</v>
      </c>
      <c r="BI68" s="20">
        <v>0.83</v>
      </c>
      <c r="BJ68" s="20">
        <v>0</v>
      </c>
      <c r="BK68" s="20">
        <v>2.87</v>
      </c>
      <c r="BL68" s="20">
        <v>0</v>
      </c>
      <c r="BM68" s="20">
        <v>0.92</v>
      </c>
      <c r="BN68" s="20">
        <v>0.01</v>
      </c>
      <c r="BO68" s="20">
        <v>0.02</v>
      </c>
      <c r="BP68" s="20">
        <v>0</v>
      </c>
      <c r="BQ68" s="20">
        <v>0.15</v>
      </c>
      <c r="BR68" s="20">
        <v>0.27</v>
      </c>
      <c r="BS68" s="20">
        <v>2.67</v>
      </c>
      <c r="BT68" s="20">
        <v>0</v>
      </c>
      <c r="BU68" s="20">
        <v>0</v>
      </c>
      <c r="BV68" s="20">
        <v>2.04</v>
      </c>
      <c r="BW68" s="20">
        <v>0.9</v>
      </c>
      <c r="BX68" s="20">
        <v>0</v>
      </c>
      <c r="BY68" s="20">
        <v>0</v>
      </c>
      <c r="BZ68" s="20">
        <v>0</v>
      </c>
      <c r="CA68" s="20">
        <v>0</v>
      </c>
      <c r="CB68" s="20">
        <v>496.34</v>
      </c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</row>
    <row r="69" spans="1:252" ht="12.75" customHeight="1">
      <c r="B69" s="8" t="s">
        <v>97</v>
      </c>
    </row>
    <row r="70" spans="1:252" ht="25.5" customHeight="1">
      <c r="A70" s="10" t="str">
        <f>"47/1"</f>
        <v>47/1</v>
      </c>
      <c r="B70" s="11" t="s">
        <v>130</v>
      </c>
      <c r="C70" s="12" t="str">
        <f>"100"</f>
        <v>100</v>
      </c>
      <c r="D70" s="12">
        <v>1.51</v>
      </c>
      <c r="E70" s="12">
        <v>0</v>
      </c>
      <c r="F70" s="12">
        <v>6.13</v>
      </c>
      <c r="G70" s="12">
        <v>6.13</v>
      </c>
      <c r="H70" s="12">
        <v>11.84</v>
      </c>
      <c r="I70" s="12">
        <v>106.2302311</v>
      </c>
      <c r="J70" s="12">
        <v>0.81</v>
      </c>
      <c r="K70" s="12">
        <v>3.9</v>
      </c>
      <c r="L70" s="12">
        <v>0</v>
      </c>
      <c r="M70" s="12">
        <v>0</v>
      </c>
      <c r="N70" s="12">
        <v>2.84</v>
      </c>
      <c r="O70" s="12">
        <v>7.43</v>
      </c>
      <c r="P70" s="12">
        <v>1.58</v>
      </c>
      <c r="Q70" s="12">
        <v>0</v>
      </c>
      <c r="R70" s="12">
        <v>0</v>
      </c>
      <c r="S70" s="12">
        <v>0.21</v>
      </c>
      <c r="T70" s="12">
        <v>1.46</v>
      </c>
      <c r="U70" s="12">
        <v>196.46</v>
      </c>
      <c r="V70" s="12">
        <v>309.29000000000002</v>
      </c>
      <c r="W70" s="12">
        <v>16.45</v>
      </c>
      <c r="X70" s="12">
        <v>22.2</v>
      </c>
      <c r="Y70" s="12">
        <v>48.29</v>
      </c>
      <c r="Z70" s="12">
        <v>0.71</v>
      </c>
      <c r="AA70" s="12">
        <v>0</v>
      </c>
      <c r="AB70" s="12">
        <v>2818.16</v>
      </c>
      <c r="AC70" s="12">
        <v>563.66999999999996</v>
      </c>
      <c r="AD70" s="12">
        <v>2.83</v>
      </c>
      <c r="AE70" s="12">
        <v>0.06</v>
      </c>
      <c r="AF70" s="12">
        <v>0.05</v>
      </c>
      <c r="AG70" s="12">
        <v>0.76</v>
      </c>
      <c r="AH70" s="12">
        <v>1.36</v>
      </c>
      <c r="AI70" s="12">
        <v>3.44</v>
      </c>
      <c r="AJ70" s="13">
        <v>0</v>
      </c>
      <c r="AK70" s="13">
        <v>24.22</v>
      </c>
      <c r="AL70" s="13">
        <v>29.9</v>
      </c>
      <c r="AM70" s="13">
        <v>37.44</v>
      </c>
      <c r="AN70" s="13">
        <v>41.06</v>
      </c>
      <c r="AO70" s="13">
        <v>7.54</v>
      </c>
      <c r="AP70" s="13">
        <v>29.12</v>
      </c>
      <c r="AQ70" s="13">
        <v>12.47</v>
      </c>
      <c r="AR70" s="13">
        <v>29.37</v>
      </c>
      <c r="AS70" s="13">
        <v>42.64</v>
      </c>
      <c r="AT70" s="13">
        <v>93.71</v>
      </c>
      <c r="AU70" s="13">
        <v>71.62</v>
      </c>
      <c r="AV70" s="13">
        <v>10.94</v>
      </c>
      <c r="AW70" s="13">
        <v>28.85</v>
      </c>
      <c r="AX70" s="13">
        <v>175.58</v>
      </c>
      <c r="AY70" s="13">
        <v>0</v>
      </c>
      <c r="AZ70" s="13">
        <v>23.41</v>
      </c>
      <c r="BA70" s="13">
        <v>22.64</v>
      </c>
      <c r="BB70" s="13">
        <v>20.27</v>
      </c>
      <c r="BC70" s="13">
        <v>9.8800000000000008</v>
      </c>
      <c r="BD70" s="13">
        <v>0</v>
      </c>
      <c r="BE70" s="13">
        <v>0</v>
      </c>
      <c r="BF70" s="13">
        <v>0</v>
      </c>
      <c r="BG70" s="13">
        <v>0</v>
      </c>
      <c r="BH70" s="13">
        <v>0</v>
      </c>
      <c r="BI70" s="13">
        <v>0</v>
      </c>
      <c r="BJ70" s="13">
        <v>0</v>
      </c>
      <c r="BK70" s="13">
        <v>0.4</v>
      </c>
      <c r="BL70" s="13">
        <v>0</v>
      </c>
      <c r="BM70" s="13">
        <v>0.25</v>
      </c>
      <c r="BN70" s="13">
        <v>0.02</v>
      </c>
      <c r="BO70" s="13">
        <v>0.04</v>
      </c>
      <c r="BP70" s="13">
        <v>0</v>
      </c>
      <c r="BQ70" s="13">
        <v>0</v>
      </c>
      <c r="BR70" s="13">
        <v>0</v>
      </c>
      <c r="BS70" s="13">
        <v>1.48</v>
      </c>
      <c r="BT70" s="13">
        <v>0</v>
      </c>
      <c r="BU70" s="13">
        <v>0</v>
      </c>
      <c r="BV70" s="13">
        <v>3.52</v>
      </c>
      <c r="BW70" s="13">
        <v>0</v>
      </c>
      <c r="BX70" s="13">
        <v>0</v>
      </c>
      <c r="BY70" s="13">
        <v>0</v>
      </c>
      <c r="BZ70" s="13">
        <v>0</v>
      </c>
      <c r="CA70" s="13">
        <v>0</v>
      </c>
      <c r="CB70" s="13">
        <v>77.12</v>
      </c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  <c r="GL70" s="13"/>
      <c r="GM70" s="13"/>
      <c r="GN70" s="13"/>
      <c r="GO70" s="13"/>
      <c r="GP70" s="13"/>
      <c r="GQ70" s="13"/>
      <c r="GR70" s="13"/>
      <c r="GS70" s="13"/>
      <c r="GT70" s="13"/>
      <c r="GU70" s="13"/>
      <c r="GV70" s="13"/>
      <c r="GW70" s="13"/>
      <c r="GX70" s="13"/>
      <c r="GY70" s="13"/>
      <c r="GZ70" s="13"/>
      <c r="HA70" s="13"/>
      <c r="HB70" s="13"/>
      <c r="HC70" s="13"/>
      <c r="HD70" s="13"/>
      <c r="HE70" s="13"/>
      <c r="HF70" s="13"/>
      <c r="HG70" s="13"/>
      <c r="HH70" s="13"/>
      <c r="HI70" s="13"/>
      <c r="HJ70" s="13"/>
      <c r="HK70" s="13"/>
      <c r="HL70" s="13"/>
      <c r="HM70" s="13"/>
      <c r="HN70" s="13"/>
      <c r="HO70" s="13"/>
      <c r="HP70" s="13"/>
      <c r="HQ70" s="13"/>
      <c r="HR70" s="13"/>
      <c r="HS70" s="13"/>
      <c r="HT70" s="13"/>
      <c r="HU70" s="13"/>
      <c r="HV70" s="13"/>
      <c r="HW70" s="13"/>
      <c r="HX70" s="13"/>
      <c r="HY70" s="13"/>
      <c r="HZ70" s="13"/>
      <c r="IA70" s="13"/>
      <c r="IB70" s="13"/>
      <c r="IC70" s="13"/>
      <c r="ID70" s="13"/>
      <c r="IE70" s="13"/>
      <c r="IF70" s="13"/>
      <c r="IG70" s="13"/>
      <c r="IH70" s="13"/>
      <c r="II70" s="13"/>
      <c r="IJ70" s="13"/>
      <c r="IK70" s="13"/>
      <c r="IL70" s="13"/>
      <c r="IM70" s="13"/>
      <c r="IN70" s="13"/>
      <c r="IO70" s="13"/>
      <c r="IP70" s="13"/>
      <c r="IQ70" s="13"/>
      <c r="IR70" s="13"/>
    </row>
    <row r="71" spans="1:252" ht="12.75" customHeight="1">
      <c r="A71" s="10" t="str">
        <f>"22/2"</f>
        <v>22/2</v>
      </c>
      <c r="B71" s="11" t="s">
        <v>131</v>
      </c>
      <c r="C71" s="12" t="str">
        <f>"250"</f>
        <v>250</v>
      </c>
      <c r="D71" s="12">
        <v>2.4300000000000002</v>
      </c>
      <c r="E71" s="12">
        <v>0.04</v>
      </c>
      <c r="F71" s="12">
        <v>3.83</v>
      </c>
      <c r="G71" s="12">
        <v>0.28000000000000003</v>
      </c>
      <c r="H71" s="12">
        <v>15.8</v>
      </c>
      <c r="I71" s="12">
        <v>106.16771199999998</v>
      </c>
      <c r="J71" s="12">
        <v>2.4</v>
      </c>
      <c r="K71" s="12">
        <v>0.11</v>
      </c>
      <c r="L71" s="12">
        <v>0</v>
      </c>
      <c r="M71" s="12">
        <v>0</v>
      </c>
      <c r="N71" s="12">
        <v>1.75</v>
      </c>
      <c r="O71" s="12">
        <v>12.89</v>
      </c>
      <c r="P71" s="12">
        <v>1.1599999999999999</v>
      </c>
      <c r="Q71" s="12">
        <v>0</v>
      </c>
      <c r="R71" s="12">
        <v>0</v>
      </c>
      <c r="S71" s="12">
        <v>0.05</v>
      </c>
      <c r="T71" s="12">
        <v>0.85</v>
      </c>
      <c r="U71" s="12">
        <v>195.35</v>
      </c>
      <c r="V71" s="12">
        <v>59.54</v>
      </c>
      <c r="W71" s="12">
        <v>11.66</v>
      </c>
      <c r="X71" s="12">
        <v>7.82</v>
      </c>
      <c r="Y71" s="12">
        <v>27.36</v>
      </c>
      <c r="Z71" s="12">
        <v>0.46</v>
      </c>
      <c r="AA71" s="12">
        <v>20</v>
      </c>
      <c r="AB71" s="12">
        <v>1093.5</v>
      </c>
      <c r="AC71" s="12">
        <v>222.5</v>
      </c>
      <c r="AD71" s="12">
        <v>0.41</v>
      </c>
      <c r="AE71" s="12">
        <v>0.04</v>
      </c>
      <c r="AF71" s="12">
        <v>0.02</v>
      </c>
      <c r="AG71" s="12">
        <v>0.31</v>
      </c>
      <c r="AH71" s="12">
        <v>0.74</v>
      </c>
      <c r="AI71" s="12">
        <v>0.52</v>
      </c>
      <c r="AJ71" s="13">
        <v>0</v>
      </c>
      <c r="AK71" s="13">
        <v>99.57</v>
      </c>
      <c r="AL71" s="13">
        <v>90.7</v>
      </c>
      <c r="AM71" s="13">
        <v>167.78</v>
      </c>
      <c r="AN71" s="13">
        <v>55.52</v>
      </c>
      <c r="AO71" s="13">
        <v>32.1</v>
      </c>
      <c r="AP71" s="13">
        <v>66.989999999999995</v>
      </c>
      <c r="AQ71" s="13">
        <v>22.69</v>
      </c>
      <c r="AR71" s="13">
        <v>104.27</v>
      </c>
      <c r="AS71" s="13">
        <v>71.930000000000007</v>
      </c>
      <c r="AT71" s="13">
        <v>84.49</v>
      </c>
      <c r="AU71" s="13">
        <v>83.45</v>
      </c>
      <c r="AV71" s="13">
        <v>42.69</v>
      </c>
      <c r="AW71" s="13">
        <v>73.41</v>
      </c>
      <c r="AX71" s="13">
        <v>640.35</v>
      </c>
      <c r="AY71" s="13">
        <v>0</v>
      </c>
      <c r="AZ71" s="13">
        <v>197.57</v>
      </c>
      <c r="BA71" s="13">
        <v>105.06</v>
      </c>
      <c r="BB71" s="13">
        <v>53.41</v>
      </c>
      <c r="BC71" s="13">
        <v>41.26</v>
      </c>
      <c r="BD71" s="13">
        <v>0.13</v>
      </c>
      <c r="BE71" s="13">
        <v>0.06</v>
      </c>
      <c r="BF71" s="13">
        <v>0.03</v>
      </c>
      <c r="BG71" s="13">
        <v>7.0000000000000007E-2</v>
      </c>
      <c r="BH71" s="13">
        <v>0.08</v>
      </c>
      <c r="BI71" s="13">
        <v>0.39</v>
      </c>
      <c r="BJ71" s="13">
        <v>0</v>
      </c>
      <c r="BK71" s="13">
        <v>1.1200000000000001</v>
      </c>
      <c r="BL71" s="13">
        <v>0</v>
      </c>
      <c r="BM71" s="13">
        <v>0.34</v>
      </c>
      <c r="BN71" s="13">
        <v>0</v>
      </c>
      <c r="BO71" s="13">
        <v>0</v>
      </c>
      <c r="BP71" s="13">
        <v>0</v>
      </c>
      <c r="BQ71" s="13">
        <v>0.08</v>
      </c>
      <c r="BR71" s="13">
        <v>0.12</v>
      </c>
      <c r="BS71" s="13">
        <v>0.89</v>
      </c>
      <c r="BT71" s="13">
        <v>0</v>
      </c>
      <c r="BU71" s="13">
        <v>0</v>
      </c>
      <c r="BV71" s="13">
        <v>0.13</v>
      </c>
      <c r="BW71" s="13">
        <v>0.01</v>
      </c>
      <c r="BX71" s="13">
        <v>0</v>
      </c>
      <c r="BY71" s="13">
        <v>0</v>
      </c>
      <c r="BZ71" s="13">
        <v>0</v>
      </c>
      <c r="CA71" s="13">
        <v>0</v>
      </c>
      <c r="CB71" s="13">
        <v>19.53</v>
      </c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  <c r="GL71" s="13"/>
      <c r="GM71" s="13"/>
      <c r="GN71" s="13"/>
      <c r="GO71" s="13"/>
      <c r="GP71" s="13"/>
      <c r="GQ71" s="13"/>
      <c r="GR71" s="13"/>
      <c r="GS71" s="13"/>
      <c r="GT71" s="13"/>
      <c r="GU71" s="13"/>
      <c r="GV71" s="13"/>
      <c r="GW71" s="13"/>
      <c r="GX71" s="13"/>
      <c r="GY71" s="13"/>
      <c r="GZ71" s="13"/>
      <c r="HA71" s="13"/>
      <c r="HB71" s="13"/>
      <c r="HC71" s="13"/>
      <c r="HD71" s="13"/>
      <c r="HE71" s="13"/>
      <c r="HF71" s="13"/>
      <c r="HG71" s="13"/>
      <c r="HH71" s="13"/>
      <c r="HI71" s="13"/>
      <c r="HJ71" s="13"/>
      <c r="HK71" s="13"/>
      <c r="HL71" s="13"/>
      <c r="HM71" s="13"/>
      <c r="HN71" s="13"/>
      <c r="HO71" s="13"/>
      <c r="HP71" s="13"/>
      <c r="HQ71" s="13"/>
      <c r="HR71" s="13"/>
      <c r="HS71" s="13"/>
      <c r="HT71" s="13"/>
      <c r="HU71" s="13"/>
      <c r="HV71" s="13"/>
      <c r="HW71" s="13"/>
      <c r="HX71" s="13"/>
      <c r="HY71" s="13"/>
      <c r="HZ71" s="13"/>
      <c r="IA71" s="13"/>
      <c r="IB71" s="13"/>
      <c r="IC71" s="13"/>
      <c r="ID71" s="13"/>
      <c r="IE71" s="13"/>
      <c r="IF71" s="13"/>
      <c r="IG71" s="13"/>
      <c r="IH71" s="13"/>
      <c r="II71" s="13"/>
      <c r="IJ71" s="13"/>
      <c r="IK71" s="13"/>
      <c r="IL71" s="13"/>
      <c r="IM71" s="13"/>
      <c r="IN71" s="13"/>
      <c r="IO71" s="13"/>
      <c r="IP71" s="13"/>
      <c r="IQ71" s="13"/>
      <c r="IR71" s="13"/>
    </row>
    <row r="72" spans="1:252" ht="12.75" customHeight="1">
      <c r="A72" s="10" t="str">
        <f>"5/9"</f>
        <v>5/9</v>
      </c>
      <c r="B72" s="11" t="s">
        <v>132</v>
      </c>
      <c r="C72" s="12" t="str">
        <f>"100"</f>
        <v>100</v>
      </c>
      <c r="D72" s="12">
        <v>17.010000000000002</v>
      </c>
      <c r="E72" s="12">
        <v>0.69</v>
      </c>
      <c r="F72" s="12">
        <v>3.61</v>
      </c>
      <c r="G72" s="12">
        <v>1.63</v>
      </c>
      <c r="H72" s="12">
        <v>9.2899999999999991</v>
      </c>
      <c r="I72" s="12">
        <v>137.99190999999999</v>
      </c>
      <c r="J72" s="12">
        <v>0.76</v>
      </c>
      <c r="K72" s="12">
        <v>1.3</v>
      </c>
      <c r="L72" s="12">
        <v>0</v>
      </c>
      <c r="M72" s="12">
        <v>0</v>
      </c>
      <c r="N72" s="12">
        <v>1.36</v>
      </c>
      <c r="O72" s="12">
        <v>7.78</v>
      </c>
      <c r="P72" s="12">
        <v>0.15</v>
      </c>
      <c r="Q72" s="12">
        <v>0</v>
      </c>
      <c r="R72" s="12">
        <v>0</v>
      </c>
      <c r="S72" s="12">
        <v>0.03</v>
      </c>
      <c r="T72" s="12">
        <v>0.93</v>
      </c>
      <c r="U72" s="12">
        <v>175.24</v>
      </c>
      <c r="V72" s="12">
        <v>35.21</v>
      </c>
      <c r="W72" s="12">
        <v>29.3</v>
      </c>
      <c r="X72" s="12">
        <v>3.83</v>
      </c>
      <c r="Y72" s="12">
        <v>22.4</v>
      </c>
      <c r="Z72" s="12">
        <v>0.08</v>
      </c>
      <c r="AA72" s="12">
        <v>4</v>
      </c>
      <c r="AB72" s="12">
        <v>2.5</v>
      </c>
      <c r="AC72" s="12">
        <v>5.5</v>
      </c>
      <c r="AD72" s="12">
        <v>0.94</v>
      </c>
      <c r="AE72" s="12">
        <v>0.02</v>
      </c>
      <c r="AF72" s="12">
        <v>0.04</v>
      </c>
      <c r="AG72" s="12">
        <v>7.0000000000000007E-2</v>
      </c>
      <c r="AH72" s="12">
        <v>0.32</v>
      </c>
      <c r="AI72" s="12">
        <v>7.0000000000000007E-2</v>
      </c>
      <c r="AJ72" s="13">
        <v>0</v>
      </c>
      <c r="AK72" s="13">
        <v>101.94</v>
      </c>
      <c r="AL72" s="13">
        <v>101.75</v>
      </c>
      <c r="AM72" s="13">
        <v>168.43</v>
      </c>
      <c r="AN72" s="13">
        <v>86.18</v>
      </c>
      <c r="AO72" s="13">
        <v>37.590000000000003</v>
      </c>
      <c r="AP72" s="13">
        <v>71.099999999999994</v>
      </c>
      <c r="AQ72" s="13">
        <v>24.76</v>
      </c>
      <c r="AR72" s="13">
        <v>105.05</v>
      </c>
      <c r="AS72" s="13">
        <v>44.4</v>
      </c>
      <c r="AT72" s="13">
        <v>59.66</v>
      </c>
      <c r="AU72" s="13">
        <v>49.6</v>
      </c>
      <c r="AV72" s="13">
        <v>26.87</v>
      </c>
      <c r="AW72" s="13">
        <v>47.39</v>
      </c>
      <c r="AX72" s="13">
        <v>402.08</v>
      </c>
      <c r="AY72" s="13">
        <v>0</v>
      </c>
      <c r="AZ72" s="13">
        <v>129.72999999999999</v>
      </c>
      <c r="BA72" s="13">
        <v>59.38</v>
      </c>
      <c r="BB72" s="13">
        <v>80</v>
      </c>
      <c r="BC72" s="13">
        <v>35.020000000000003</v>
      </c>
      <c r="BD72" s="13">
        <v>0</v>
      </c>
      <c r="BE72" s="13">
        <v>0</v>
      </c>
      <c r="BF72" s="13">
        <v>0</v>
      </c>
      <c r="BG72" s="13">
        <v>0</v>
      </c>
      <c r="BH72" s="13">
        <v>0</v>
      </c>
      <c r="BI72" s="13">
        <v>0</v>
      </c>
      <c r="BJ72" s="13">
        <v>0</v>
      </c>
      <c r="BK72" s="13">
        <v>0.11</v>
      </c>
      <c r="BL72" s="13">
        <v>0</v>
      </c>
      <c r="BM72" s="13">
        <v>0.06</v>
      </c>
      <c r="BN72" s="13">
        <v>0</v>
      </c>
      <c r="BO72" s="13">
        <v>0.01</v>
      </c>
      <c r="BP72" s="13">
        <v>0</v>
      </c>
      <c r="BQ72" s="13">
        <v>0</v>
      </c>
      <c r="BR72" s="13">
        <v>0</v>
      </c>
      <c r="BS72" s="13">
        <v>0.37</v>
      </c>
      <c r="BT72" s="13">
        <v>0</v>
      </c>
      <c r="BU72" s="13">
        <v>0</v>
      </c>
      <c r="BV72" s="13">
        <v>0.94</v>
      </c>
      <c r="BW72" s="13">
        <v>0</v>
      </c>
      <c r="BX72" s="13">
        <v>0</v>
      </c>
      <c r="BY72" s="13">
        <v>0</v>
      </c>
      <c r="BZ72" s="13">
        <v>0</v>
      </c>
      <c r="CA72" s="13">
        <v>0</v>
      </c>
      <c r="CB72" s="13">
        <v>84.13</v>
      </c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  <c r="GL72" s="13"/>
      <c r="GM72" s="13"/>
      <c r="GN72" s="13"/>
      <c r="GO72" s="13"/>
      <c r="GP72" s="13"/>
      <c r="GQ72" s="13"/>
      <c r="GR72" s="13"/>
      <c r="GS72" s="13"/>
      <c r="GT72" s="13"/>
      <c r="GU72" s="13"/>
      <c r="GV72" s="13"/>
      <c r="GW72" s="13"/>
      <c r="GX72" s="13"/>
      <c r="GY72" s="13"/>
      <c r="GZ72" s="13"/>
      <c r="HA72" s="13"/>
      <c r="HB72" s="13"/>
      <c r="HC72" s="13"/>
      <c r="HD72" s="13"/>
      <c r="HE72" s="13"/>
      <c r="HF72" s="13"/>
      <c r="HG72" s="13"/>
      <c r="HH72" s="13"/>
      <c r="HI72" s="13"/>
      <c r="HJ72" s="13"/>
      <c r="HK72" s="13"/>
      <c r="HL72" s="13"/>
      <c r="HM72" s="13"/>
      <c r="HN72" s="13"/>
      <c r="HO72" s="13"/>
      <c r="HP72" s="13"/>
      <c r="HQ72" s="13"/>
      <c r="HR72" s="13"/>
      <c r="HS72" s="13"/>
      <c r="HT72" s="13"/>
      <c r="HU72" s="13"/>
      <c r="HV72" s="13"/>
      <c r="HW72" s="13"/>
      <c r="HX72" s="13"/>
      <c r="HY72" s="13"/>
      <c r="HZ72" s="13"/>
      <c r="IA72" s="13"/>
      <c r="IB72" s="13"/>
      <c r="IC72" s="13"/>
      <c r="ID72" s="13"/>
      <c r="IE72" s="13"/>
      <c r="IF72" s="13"/>
      <c r="IG72" s="13"/>
      <c r="IH72" s="13"/>
      <c r="II72" s="13"/>
      <c r="IJ72" s="13"/>
      <c r="IK72" s="13"/>
      <c r="IL72" s="13"/>
      <c r="IM72" s="13"/>
      <c r="IN72" s="13"/>
      <c r="IO72" s="13"/>
      <c r="IP72" s="13"/>
      <c r="IQ72" s="13"/>
      <c r="IR72" s="13"/>
    </row>
    <row r="73" spans="1:252" ht="12.75" customHeight="1">
      <c r="A73" s="10" t="str">
        <f>"46/3"</f>
        <v>46/3</v>
      </c>
      <c r="B73" s="11" t="s">
        <v>90</v>
      </c>
      <c r="C73" s="12" t="str">
        <f>"180"</f>
        <v>180</v>
      </c>
      <c r="D73" s="12">
        <v>6.36</v>
      </c>
      <c r="E73" s="12">
        <v>0.04</v>
      </c>
      <c r="F73" s="12">
        <v>3.57</v>
      </c>
      <c r="G73" s="12">
        <v>0.8</v>
      </c>
      <c r="H73" s="12">
        <v>40.93</v>
      </c>
      <c r="I73" s="12">
        <v>220.7282094</v>
      </c>
      <c r="J73" s="12">
        <v>2.2400000000000002</v>
      </c>
      <c r="K73" s="12">
        <v>0.1</v>
      </c>
      <c r="L73" s="12">
        <v>0</v>
      </c>
      <c r="M73" s="12">
        <v>0</v>
      </c>
      <c r="N73" s="12">
        <v>1.17</v>
      </c>
      <c r="O73" s="12">
        <v>37.700000000000003</v>
      </c>
      <c r="P73" s="12">
        <v>2.06</v>
      </c>
      <c r="Q73" s="12">
        <v>0</v>
      </c>
      <c r="R73" s="12">
        <v>0</v>
      </c>
      <c r="S73" s="12">
        <v>0</v>
      </c>
      <c r="T73" s="12">
        <v>0.82</v>
      </c>
      <c r="U73" s="12">
        <v>176.71</v>
      </c>
      <c r="V73" s="12">
        <v>67.47</v>
      </c>
      <c r="W73" s="12">
        <v>12.64</v>
      </c>
      <c r="X73" s="12">
        <v>8.61</v>
      </c>
      <c r="Y73" s="12">
        <v>47.79</v>
      </c>
      <c r="Z73" s="12">
        <v>0.87</v>
      </c>
      <c r="AA73" s="12">
        <v>10.8</v>
      </c>
      <c r="AB73" s="12">
        <v>10.8</v>
      </c>
      <c r="AC73" s="12">
        <v>20.25</v>
      </c>
      <c r="AD73" s="12">
        <v>0.96</v>
      </c>
      <c r="AE73" s="12">
        <v>0.08</v>
      </c>
      <c r="AF73" s="12">
        <v>0.02</v>
      </c>
      <c r="AG73" s="12">
        <v>0.59</v>
      </c>
      <c r="AH73" s="12">
        <v>1.78</v>
      </c>
      <c r="AI73" s="12">
        <v>0</v>
      </c>
      <c r="AJ73" s="13">
        <v>0</v>
      </c>
      <c r="AK73" s="13">
        <v>275.61</v>
      </c>
      <c r="AL73" s="13">
        <v>251.98</v>
      </c>
      <c r="AM73" s="13">
        <v>472.07</v>
      </c>
      <c r="AN73" s="13">
        <v>147.44999999999999</v>
      </c>
      <c r="AO73" s="13">
        <v>89.89</v>
      </c>
      <c r="AP73" s="13">
        <v>182.63</v>
      </c>
      <c r="AQ73" s="13">
        <v>59.92</v>
      </c>
      <c r="AR73" s="13">
        <v>292.87</v>
      </c>
      <c r="AS73" s="13">
        <v>193.67</v>
      </c>
      <c r="AT73" s="13">
        <v>233.51</v>
      </c>
      <c r="AU73" s="13">
        <v>200.31</v>
      </c>
      <c r="AV73" s="13">
        <v>117.69</v>
      </c>
      <c r="AW73" s="13">
        <v>204.66</v>
      </c>
      <c r="AX73" s="13">
        <v>1797.43</v>
      </c>
      <c r="AY73" s="13">
        <v>0</v>
      </c>
      <c r="AZ73" s="13">
        <v>566.38</v>
      </c>
      <c r="BA73" s="13">
        <v>293.38</v>
      </c>
      <c r="BB73" s="13">
        <v>147.32</v>
      </c>
      <c r="BC73" s="13">
        <v>116.63</v>
      </c>
      <c r="BD73" s="13">
        <v>0.11</v>
      </c>
      <c r="BE73" s="13">
        <v>0.05</v>
      </c>
      <c r="BF73" s="13">
        <v>0.03</v>
      </c>
      <c r="BG73" s="13">
        <v>0.06</v>
      </c>
      <c r="BH73" s="13">
        <v>7.0000000000000007E-2</v>
      </c>
      <c r="BI73" s="13">
        <v>0.31</v>
      </c>
      <c r="BJ73" s="13">
        <v>0</v>
      </c>
      <c r="BK73" s="13">
        <v>0.97</v>
      </c>
      <c r="BL73" s="13">
        <v>0</v>
      </c>
      <c r="BM73" s="13">
        <v>0.28000000000000003</v>
      </c>
      <c r="BN73" s="13">
        <v>0</v>
      </c>
      <c r="BO73" s="13">
        <v>0</v>
      </c>
      <c r="BP73" s="13">
        <v>0</v>
      </c>
      <c r="BQ73" s="13">
        <v>0.06</v>
      </c>
      <c r="BR73" s="13">
        <v>0.1</v>
      </c>
      <c r="BS73" s="13">
        <v>0.72</v>
      </c>
      <c r="BT73" s="13">
        <v>0</v>
      </c>
      <c r="BU73" s="13">
        <v>0</v>
      </c>
      <c r="BV73" s="13">
        <v>0.28999999999999998</v>
      </c>
      <c r="BW73" s="13">
        <v>0.01</v>
      </c>
      <c r="BX73" s="13">
        <v>0</v>
      </c>
      <c r="BY73" s="13">
        <v>0</v>
      </c>
      <c r="BZ73" s="13">
        <v>0</v>
      </c>
      <c r="CA73" s="13">
        <v>0</v>
      </c>
      <c r="CB73" s="13">
        <v>9.08</v>
      </c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  <c r="GL73" s="13"/>
      <c r="GM73" s="13"/>
      <c r="GN73" s="13"/>
      <c r="GO73" s="13"/>
      <c r="GP73" s="13"/>
      <c r="GQ73" s="13"/>
      <c r="GR73" s="13"/>
      <c r="GS73" s="13"/>
      <c r="GT73" s="13"/>
      <c r="GU73" s="13"/>
      <c r="GV73" s="13"/>
      <c r="GW73" s="13"/>
      <c r="GX73" s="13"/>
      <c r="GY73" s="13"/>
      <c r="GZ73" s="13"/>
      <c r="HA73" s="13"/>
      <c r="HB73" s="13"/>
      <c r="HC73" s="13"/>
      <c r="HD73" s="13"/>
      <c r="HE73" s="13"/>
      <c r="HF73" s="13"/>
      <c r="HG73" s="13"/>
      <c r="HH73" s="13"/>
      <c r="HI73" s="13"/>
      <c r="HJ73" s="13"/>
      <c r="HK73" s="13"/>
      <c r="HL73" s="13"/>
      <c r="HM73" s="13"/>
      <c r="HN73" s="13"/>
      <c r="HO73" s="13"/>
      <c r="HP73" s="13"/>
      <c r="HQ73" s="13"/>
      <c r="HR73" s="13"/>
      <c r="HS73" s="13"/>
      <c r="HT73" s="13"/>
      <c r="HU73" s="13"/>
      <c r="HV73" s="13"/>
      <c r="HW73" s="13"/>
      <c r="HX73" s="13"/>
      <c r="HY73" s="13"/>
      <c r="HZ73" s="13"/>
      <c r="IA73" s="13"/>
      <c r="IB73" s="13"/>
      <c r="IC73" s="13"/>
      <c r="ID73" s="13"/>
      <c r="IE73" s="13"/>
      <c r="IF73" s="13"/>
      <c r="IG73" s="13"/>
      <c r="IH73" s="13"/>
      <c r="II73" s="13"/>
      <c r="IJ73" s="13"/>
      <c r="IK73" s="13"/>
      <c r="IL73" s="13"/>
      <c r="IM73" s="13"/>
      <c r="IN73" s="13"/>
      <c r="IO73" s="13"/>
      <c r="IP73" s="13"/>
      <c r="IQ73" s="13"/>
      <c r="IR73" s="13"/>
    </row>
    <row r="74" spans="1:252" ht="12.75" customHeight="1">
      <c r="A74" s="10" t="str">
        <f>"37/10"</f>
        <v>37/10</v>
      </c>
      <c r="B74" s="11" t="s">
        <v>133</v>
      </c>
      <c r="C74" s="12" t="str">
        <f>"200"</f>
        <v>200</v>
      </c>
      <c r="D74" s="12">
        <v>0.24</v>
      </c>
      <c r="E74" s="12">
        <v>0</v>
      </c>
      <c r="F74" s="12">
        <v>0.1</v>
      </c>
      <c r="G74" s="12">
        <v>0.1</v>
      </c>
      <c r="H74" s="12">
        <v>19.489999999999998</v>
      </c>
      <c r="I74" s="12">
        <v>74.31777000000001</v>
      </c>
      <c r="J74" s="12">
        <v>0.02</v>
      </c>
      <c r="K74" s="12">
        <v>0</v>
      </c>
      <c r="L74" s="12">
        <v>0</v>
      </c>
      <c r="M74" s="12">
        <v>0</v>
      </c>
      <c r="N74" s="12">
        <v>17.52</v>
      </c>
      <c r="O74" s="12">
        <v>0.43</v>
      </c>
      <c r="P74" s="12">
        <v>1.54</v>
      </c>
      <c r="Q74" s="12">
        <v>0</v>
      </c>
      <c r="R74" s="12">
        <v>0</v>
      </c>
      <c r="S74" s="12">
        <v>0.35</v>
      </c>
      <c r="T74" s="12">
        <v>0.35</v>
      </c>
      <c r="U74" s="12">
        <v>0.89</v>
      </c>
      <c r="V74" s="12">
        <v>3.86</v>
      </c>
      <c r="W74" s="12">
        <v>4.51</v>
      </c>
      <c r="X74" s="12">
        <v>1.1399999999999999</v>
      </c>
      <c r="Y74" s="12">
        <v>1.1200000000000001</v>
      </c>
      <c r="Z74" s="12">
        <v>0.23</v>
      </c>
      <c r="AA74" s="12">
        <v>0</v>
      </c>
      <c r="AB74" s="12">
        <v>351</v>
      </c>
      <c r="AC74" s="12">
        <v>65.099999999999994</v>
      </c>
      <c r="AD74" s="12">
        <v>0.26</v>
      </c>
      <c r="AE74" s="12">
        <v>0.01</v>
      </c>
      <c r="AF74" s="12">
        <v>0.02</v>
      </c>
      <c r="AG74" s="12">
        <v>0.08</v>
      </c>
      <c r="AH74" s="12">
        <v>0.11</v>
      </c>
      <c r="AI74" s="12">
        <v>39</v>
      </c>
      <c r="AJ74" s="13">
        <v>0</v>
      </c>
      <c r="AK74" s="13">
        <v>0</v>
      </c>
      <c r="AL74" s="13">
        <v>0</v>
      </c>
      <c r="AM74" s="13">
        <v>0</v>
      </c>
      <c r="AN74" s="13">
        <v>0</v>
      </c>
      <c r="AO74" s="13">
        <v>0</v>
      </c>
      <c r="AP74" s="13">
        <v>0</v>
      </c>
      <c r="AQ74" s="13">
        <v>0</v>
      </c>
      <c r="AR74" s="13">
        <v>0</v>
      </c>
      <c r="AS74" s="13">
        <v>0</v>
      </c>
      <c r="AT74" s="13">
        <v>0</v>
      </c>
      <c r="AU74" s="13">
        <v>0</v>
      </c>
      <c r="AV74" s="13">
        <v>0</v>
      </c>
      <c r="AW74" s="13">
        <v>0</v>
      </c>
      <c r="AX74" s="13">
        <v>0</v>
      </c>
      <c r="AY74" s="13">
        <v>0</v>
      </c>
      <c r="AZ74" s="13">
        <v>0</v>
      </c>
      <c r="BA74" s="13">
        <v>0</v>
      </c>
      <c r="BB74" s="13">
        <v>0</v>
      </c>
      <c r="BC74" s="13">
        <v>0</v>
      </c>
      <c r="BD74" s="13">
        <v>0</v>
      </c>
      <c r="BE74" s="13">
        <v>0</v>
      </c>
      <c r="BF74" s="13">
        <v>0</v>
      </c>
      <c r="BG74" s="13">
        <v>0</v>
      </c>
      <c r="BH74" s="13">
        <v>0</v>
      </c>
      <c r="BI74" s="13">
        <v>0</v>
      </c>
      <c r="BJ74" s="13">
        <v>0</v>
      </c>
      <c r="BK74" s="13">
        <v>0</v>
      </c>
      <c r="BL74" s="13">
        <v>0</v>
      </c>
      <c r="BM74" s="13">
        <v>0</v>
      </c>
      <c r="BN74" s="13">
        <v>0</v>
      </c>
      <c r="BO74" s="13">
        <v>0</v>
      </c>
      <c r="BP74" s="13">
        <v>0</v>
      </c>
      <c r="BQ74" s="13">
        <v>0</v>
      </c>
      <c r="BR74" s="13">
        <v>0</v>
      </c>
      <c r="BS74" s="13">
        <v>0</v>
      </c>
      <c r="BT74" s="13">
        <v>0</v>
      </c>
      <c r="BU74" s="13">
        <v>0</v>
      </c>
      <c r="BV74" s="13">
        <v>0</v>
      </c>
      <c r="BW74" s="13">
        <v>0</v>
      </c>
      <c r="BX74" s="13">
        <v>0</v>
      </c>
      <c r="BY74" s="13">
        <v>0</v>
      </c>
      <c r="BZ74" s="13">
        <v>0</v>
      </c>
      <c r="CA74" s="13">
        <v>0</v>
      </c>
      <c r="CB74" s="13">
        <v>239.02</v>
      </c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  <c r="IR74" s="13"/>
    </row>
    <row r="75" spans="1:252" ht="12.75" customHeight="1">
      <c r="A75" s="10" t="str">
        <f>"пром."</f>
        <v>пром.</v>
      </c>
      <c r="B75" s="11" t="s">
        <v>92</v>
      </c>
      <c r="C75" s="12" t="str">
        <f>"40"</f>
        <v>40</v>
      </c>
      <c r="D75" s="12">
        <v>2.68</v>
      </c>
      <c r="E75" s="12">
        <v>0</v>
      </c>
      <c r="F75" s="12">
        <v>0.28000000000000003</v>
      </c>
      <c r="G75" s="12">
        <v>0</v>
      </c>
      <c r="H75" s="12">
        <v>20.079999999999998</v>
      </c>
      <c r="I75" s="12">
        <v>84.217280000000002</v>
      </c>
      <c r="J75" s="12">
        <v>0</v>
      </c>
      <c r="K75" s="12">
        <v>0</v>
      </c>
      <c r="L75" s="12">
        <v>0</v>
      </c>
      <c r="M75" s="12">
        <v>0</v>
      </c>
      <c r="N75" s="12">
        <v>17.12</v>
      </c>
      <c r="O75" s="12">
        <v>0</v>
      </c>
      <c r="P75" s="12">
        <v>2.96</v>
      </c>
      <c r="Q75" s="12">
        <v>0</v>
      </c>
      <c r="R75" s="12">
        <v>0</v>
      </c>
      <c r="S75" s="12">
        <v>0</v>
      </c>
      <c r="T75" s="12">
        <v>4.8099999999999996</v>
      </c>
      <c r="U75" s="12">
        <v>16.12</v>
      </c>
      <c r="V75" s="12">
        <v>748.96</v>
      </c>
      <c r="W75" s="12">
        <v>296.14</v>
      </c>
      <c r="X75" s="12">
        <v>93</v>
      </c>
      <c r="Y75" s="12">
        <v>83.88</v>
      </c>
      <c r="Z75" s="12">
        <v>9.9499999999999993</v>
      </c>
      <c r="AA75" s="12">
        <v>1344</v>
      </c>
      <c r="AB75" s="12">
        <v>0</v>
      </c>
      <c r="AC75" s="12">
        <v>84</v>
      </c>
      <c r="AD75" s="12">
        <v>0.68</v>
      </c>
      <c r="AE75" s="12">
        <v>0.08</v>
      </c>
      <c r="AF75" s="12">
        <v>0.43</v>
      </c>
      <c r="AG75" s="12">
        <v>0</v>
      </c>
      <c r="AH75" s="12">
        <v>3.58</v>
      </c>
      <c r="AI75" s="12">
        <v>20</v>
      </c>
      <c r="AJ75" s="13">
        <v>0</v>
      </c>
      <c r="AK75" s="13">
        <v>0</v>
      </c>
      <c r="AL75" s="13">
        <v>0</v>
      </c>
      <c r="AM75" s="13">
        <v>0</v>
      </c>
      <c r="AN75" s="13">
        <v>0</v>
      </c>
      <c r="AO75" s="13">
        <v>0</v>
      </c>
      <c r="AP75" s="13">
        <v>0</v>
      </c>
      <c r="AQ75" s="13">
        <v>0</v>
      </c>
      <c r="AR75" s="13">
        <v>0</v>
      </c>
      <c r="AS75" s="13">
        <v>0</v>
      </c>
      <c r="AT75" s="13">
        <v>0</v>
      </c>
      <c r="AU75" s="13">
        <v>0</v>
      </c>
      <c r="AV75" s="13">
        <v>0</v>
      </c>
      <c r="AW75" s="13">
        <v>0</v>
      </c>
      <c r="AX75" s="13">
        <v>0</v>
      </c>
      <c r="AY75" s="13">
        <v>0</v>
      </c>
      <c r="AZ75" s="13">
        <v>0</v>
      </c>
      <c r="BA75" s="13">
        <v>0</v>
      </c>
      <c r="BB75" s="13">
        <v>0</v>
      </c>
      <c r="BC75" s="13">
        <v>0</v>
      </c>
      <c r="BD75" s="13">
        <v>0</v>
      </c>
      <c r="BE75" s="13">
        <v>0</v>
      </c>
      <c r="BF75" s="13">
        <v>0</v>
      </c>
      <c r="BG75" s="13">
        <v>0.01</v>
      </c>
      <c r="BH75" s="13">
        <v>0</v>
      </c>
      <c r="BI75" s="13">
        <v>0.04</v>
      </c>
      <c r="BJ75" s="13">
        <v>0</v>
      </c>
      <c r="BK75" s="13">
        <v>0.35</v>
      </c>
      <c r="BL75" s="13">
        <v>0</v>
      </c>
      <c r="BM75" s="13">
        <v>0.12</v>
      </c>
      <c r="BN75" s="13">
        <v>0</v>
      </c>
      <c r="BO75" s="13">
        <v>0</v>
      </c>
      <c r="BP75" s="13">
        <v>0</v>
      </c>
      <c r="BQ75" s="13">
        <v>0</v>
      </c>
      <c r="BR75" s="13">
        <v>0.03</v>
      </c>
      <c r="BS75" s="13">
        <v>0.11</v>
      </c>
      <c r="BT75" s="13">
        <v>0</v>
      </c>
      <c r="BU75" s="13">
        <v>0</v>
      </c>
      <c r="BV75" s="13">
        <v>0.22</v>
      </c>
      <c r="BW75" s="13">
        <v>0.86</v>
      </c>
      <c r="BX75" s="13">
        <v>0</v>
      </c>
      <c r="BY75" s="13">
        <v>0</v>
      </c>
      <c r="BZ75" s="13">
        <v>0</v>
      </c>
      <c r="CA75" s="13">
        <v>0</v>
      </c>
      <c r="CB75" s="13">
        <v>3.2</v>
      </c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  <c r="GL75" s="13"/>
      <c r="GM75" s="13"/>
      <c r="GN75" s="13"/>
      <c r="GO75" s="13"/>
      <c r="GP75" s="13"/>
      <c r="GQ75" s="13"/>
      <c r="GR75" s="13"/>
      <c r="GS75" s="13"/>
      <c r="GT75" s="13"/>
      <c r="GU75" s="13"/>
      <c r="GV75" s="13"/>
      <c r="GW75" s="13"/>
      <c r="GX75" s="13"/>
      <c r="GY75" s="13"/>
      <c r="GZ75" s="13"/>
      <c r="HA75" s="13"/>
      <c r="HB75" s="13"/>
      <c r="HC75" s="13"/>
      <c r="HD75" s="13"/>
      <c r="HE75" s="13"/>
      <c r="HF75" s="13"/>
      <c r="HG75" s="13"/>
      <c r="HH75" s="13"/>
      <c r="HI75" s="13"/>
      <c r="HJ75" s="13"/>
      <c r="HK75" s="13"/>
      <c r="HL75" s="13"/>
      <c r="HM75" s="13"/>
      <c r="HN75" s="13"/>
      <c r="HO75" s="13"/>
      <c r="HP75" s="13"/>
      <c r="HQ75" s="13"/>
      <c r="HR75" s="13"/>
      <c r="HS75" s="13"/>
      <c r="HT75" s="13"/>
      <c r="HU75" s="13"/>
      <c r="HV75" s="13"/>
      <c r="HW75" s="13"/>
      <c r="HX75" s="13"/>
      <c r="HY75" s="13"/>
      <c r="HZ75" s="13"/>
      <c r="IA75" s="13"/>
      <c r="IB75" s="13"/>
      <c r="IC75" s="13"/>
      <c r="ID75" s="13"/>
      <c r="IE75" s="13"/>
      <c r="IF75" s="13"/>
      <c r="IG75" s="13"/>
      <c r="IH75" s="13"/>
      <c r="II75" s="13"/>
      <c r="IJ75" s="13"/>
      <c r="IK75" s="13"/>
      <c r="IL75" s="13"/>
      <c r="IM75" s="13"/>
      <c r="IN75" s="13"/>
      <c r="IO75" s="13"/>
      <c r="IP75" s="13"/>
      <c r="IQ75" s="13"/>
      <c r="IR75" s="13"/>
    </row>
    <row r="76" spans="1:252" ht="12.75" customHeight="1">
      <c r="A76" s="14" t="str">
        <f>"пром."</f>
        <v>пром.</v>
      </c>
      <c r="B76" s="15" t="s">
        <v>93</v>
      </c>
      <c r="C76" s="16" t="str">
        <f>"25"</f>
        <v>25</v>
      </c>
      <c r="D76" s="16">
        <v>1.65</v>
      </c>
      <c r="E76" s="16">
        <v>0</v>
      </c>
      <c r="F76" s="16">
        <v>0.3</v>
      </c>
      <c r="G76" s="16">
        <v>0.3</v>
      </c>
      <c r="H76" s="16">
        <v>10.43</v>
      </c>
      <c r="I76" s="16">
        <v>48.344999999999999</v>
      </c>
      <c r="J76" s="16">
        <v>0.05</v>
      </c>
      <c r="K76" s="16">
        <v>0</v>
      </c>
      <c r="L76" s="16">
        <v>0</v>
      </c>
      <c r="M76" s="16">
        <v>0</v>
      </c>
      <c r="N76" s="16">
        <v>0.3</v>
      </c>
      <c r="O76" s="16">
        <v>8.0500000000000007</v>
      </c>
      <c r="P76" s="16">
        <v>2.08</v>
      </c>
      <c r="Q76" s="16">
        <v>0</v>
      </c>
      <c r="R76" s="16">
        <v>0</v>
      </c>
      <c r="S76" s="16">
        <v>0.25</v>
      </c>
      <c r="T76" s="16">
        <v>0.63</v>
      </c>
      <c r="U76" s="16">
        <v>152.5</v>
      </c>
      <c r="V76" s="16">
        <v>61.25</v>
      </c>
      <c r="W76" s="16">
        <v>8.75</v>
      </c>
      <c r="X76" s="16">
        <v>11.75</v>
      </c>
      <c r="Y76" s="16">
        <v>39.5</v>
      </c>
      <c r="Z76" s="16">
        <v>0.98</v>
      </c>
      <c r="AA76" s="16">
        <v>0</v>
      </c>
      <c r="AB76" s="16">
        <v>1.25</v>
      </c>
      <c r="AC76" s="16">
        <v>0.25</v>
      </c>
      <c r="AD76" s="16">
        <v>0.35</v>
      </c>
      <c r="AE76" s="16">
        <v>0.05</v>
      </c>
      <c r="AF76" s="16">
        <v>0.02</v>
      </c>
      <c r="AG76" s="16">
        <v>0.18</v>
      </c>
      <c r="AH76" s="16">
        <v>0.5</v>
      </c>
      <c r="AI76" s="16">
        <v>0</v>
      </c>
      <c r="AJ76" s="5">
        <v>0</v>
      </c>
      <c r="AK76" s="5">
        <v>80.5</v>
      </c>
      <c r="AL76" s="5">
        <v>62</v>
      </c>
      <c r="AM76" s="5">
        <v>106.75</v>
      </c>
      <c r="AN76" s="5">
        <v>55.75</v>
      </c>
      <c r="AO76" s="5">
        <v>23.25</v>
      </c>
      <c r="AP76" s="5">
        <v>49.5</v>
      </c>
      <c r="AQ76" s="5">
        <v>20</v>
      </c>
      <c r="AR76" s="5">
        <v>92.75</v>
      </c>
      <c r="AS76" s="5">
        <v>74.25</v>
      </c>
      <c r="AT76" s="5">
        <v>72.75</v>
      </c>
      <c r="AU76" s="5">
        <v>116</v>
      </c>
      <c r="AV76" s="5">
        <v>31</v>
      </c>
      <c r="AW76" s="5">
        <v>77.5</v>
      </c>
      <c r="AX76" s="5">
        <v>389.75</v>
      </c>
      <c r="AY76" s="5">
        <v>0</v>
      </c>
      <c r="AZ76" s="5">
        <v>131.5</v>
      </c>
      <c r="BA76" s="5">
        <v>72.75</v>
      </c>
      <c r="BB76" s="5">
        <v>45</v>
      </c>
      <c r="BC76" s="5">
        <v>32.5</v>
      </c>
      <c r="BD76" s="5">
        <v>0</v>
      </c>
      <c r="BE76" s="5">
        <v>0</v>
      </c>
      <c r="BF76" s="5">
        <v>0</v>
      </c>
      <c r="BG76" s="5">
        <v>0</v>
      </c>
      <c r="BH76" s="5">
        <v>0</v>
      </c>
      <c r="BI76" s="5">
        <v>0</v>
      </c>
      <c r="BJ76" s="5">
        <v>0</v>
      </c>
      <c r="BK76" s="5">
        <v>0.04</v>
      </c>
      <c r="BL76" s="5">
        <v>0</v>
      </c>
      <c r="BM76" s="5">
        <v>0</v>
      </c>
      <c r="BN76" s="5">
        <v>0.01</v>
      </c>
      <c r="BO76" s="5">
        <v>0</v>
      </c>
      <c r="BP76" s="5">
        <v>0</v>
      </c>
      <c r="BQ76" s="5">
        <v>0</v>
      </c>
      <c r="BR76" s="5">
        <v>0</v>
      </c>
      <c r="BS76" s="5">
        <v>0.03</v>
      </c>
      <c r="BT76" s="5">
        <v>0</v>
      </c>
      <c r="BU76" s="5">
        <v>0</v>
      </c>
      <c r="BV76" s="5">
        <v>0.12</v>
      </c>
      <c r="BW76" s="5">
        <v>0.02</v>
      </c>
      <c r="BX76" s="5">
        <v>0</v>
      </c>
      <c r="BY76" s="5">
        <v>0</v>
      </c>
      <c r="BZ76" s="5">
        <v>0</v>
      </c>
      <c r="CA76" s="5">
        <v>0</v>
      </c>
      <c r="CB76" s="5">
        <v>11.75</v>
      </c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</row>
    <row r="77" spans="1:252" ht="12.75" customHeight="1">
      <c r="A77" s="17"/>
      <c r="B77" s="18" t="s">
        <v>103</v>
      </c>
      <c r="C77" s="19"/>
      <c r="D77" s="19">
        <f>SUM(D70:D76)</f>
        <v>31.88</v>
      </c>
      <c r="E77" s="19">
        <f t="shared" ref="E77:I77" si="3">SUM(E70:E76)</f>
        <v>0.77</v>
      </c>
      <c r="F77" s="19">
        <f t="shared" si="3"/>
        <v>17.820000000000004</v>
      </c>
      <c r="G77" s="19">
        <f t="shared" si="3"/>
        <v>9.24</v>
      </c>
      <c r="H77" s="19">
        <f t="shared" si="3"/>
        <v>127.85999999999999</v>
      </c>
      <c r="I77" s="19">
        <f t="shared" si="3"/>
        <v>777.99811249999993</v>
      </c>
      <c r="J77" s="19">
        <v>8.51</v>
      </c>
      <c r="K77" s="19">
        <v>5.41</v>
      </c>
      <c r="L77" s="19">
        <v>0</v>
      </c>
      <c r="M77" s="19">
        <v>0</v>
      </c>
      <c r="N77" s="19">
        <v>42.57</v>
      </c>
      <c r="O77" s="19">
        <v>74.290000000000006</v>
      </c>
      <c r="P77" s="19">
        <v>11.67</v>
      </c>
      <c r="Q77" s="19">
        <v>0</v>
      </c>
      <c r="R77" s="19">
        <v>0</v>
      </c>
      <c r="S77" s="19">
        <v>0.89</v>
      </c>
      <c r="T77" s="19">
        <v>10.49</v>
      </c>
      <c r="U77" s="19">
        <v>1004.59</v>
      </c>
      <c r="V77" s="19">
        <v>1384.25</v>
      </c>
      <c r="W77" s="19">
        <v>394.99</v>
      </c>
      <c r="X77" s="19">
        <v>157.91999999999999</v>
      </c>
      <c r="Y77" s="19">
        <v>358.12</v>
      </c>
      <c r="Z77" s="19">
        <v>14.24</v>
      </c>
      <c r="AA77" s="19">
        <v>1420.43</v>
      </c>
      <c r="AB77" s="19">
        <v>4688.37</v>
      </c>
      <c r="AC77" s="19">
        <v>1116.44</v>
      </c>
      <c r="AD77" s="19">
        <v>6.74</v>
      </c>
      <c r="AE77" s="19">
        <v>0.35</v>
      </c>
      <c r="AF77" s="19">
        <v>0.7</v>
      </c>
      <c r="AG77" s="19">
        <v>4.4800000000000004</v>
      </c>
      <c r="AH77" s="19">
        <v>13.99</v>
      </c>
      <c r="AI77" s="19">
        <v>63.48</v>
      </c>
      <c r="AJ77" s="20">
        <v>0</v>
      </c>
      <c r="AK77" s="20">
        <v>1030.78</v>
      </c>
      <c r="AL77" s="20">
        <v>889.1</v>
      </c>
      <c r="AM77" s="20">
        <v>1648.93</v>
      </c>
      <c r="AN77" s="20">
        <v>1117.19</v>
      </c>
      <c r="AO77" s="20">
        <v>432.4</v>
      </c>
      <c r="AP77" s="20">
        <v>814.28</v>
      </c>
      <c r="AQ77" s="20">
        <v>281.13</v>
      </c>
      <c r="AR77" s="20">
        <v>1004.51</v>
      </c>
      <c r="AS77" s="20">
        <v>969.39</v>
      </c>
      <c r="AT77" s="20">
        <v>1124.83</v>
      </c>
      <c r="AU77" s="20">
        <v>1325.68</v>
      </c>
      <c r="AV77" s="20">
        <v>463.84</v>
      </c>
      <c r="AW77" s="20">
        <v>1009.36</v>
      </c>
      <c r="AX77" s="20">
        <v>4652.51</v>
      </c>
      <c r="AY77" s="20">
        <v>58.38</v>
      </c>
      <c r="AZ77" s="20">
        <v>1438.12</v>
      </c>
      <c r="BA77" s="20">
        <v>1019.51</v>
      </c>
      <c r="BB77" s="20">
        <v>659.79</v>
      </c>
      <c r="BC77" s="20">
        <v>365.01</v>
      </c>
      <c r="BD77" s="20">
        <v>0.24</v>
      </c>
      <c r="BE77" s="20">
        <v>0.11</v>
      </c>
      <c r="BF77" s="20">
        <v>0.06</v>
      </c>
      <c r="BG77" s="20">
        <v>0.14000000000000001</v>
      </c>
      <c r="BH77" s="20">
        <v>0.16</v>
      </c>
      <c r="BI77" s="20">
        <v>0.74</v>
      </c>
      <c r="BJ77" s="20">
        <v>0</v>
      </c>
      <c r="BK77" s="20">
        <v>2.99</v>
      </c>
      <c r="BL77" s="20">
        <v>0</v>
      </c>
      <c r="BM77" s="20">
        <v>1.05</v>
      </c>
      <c r="BN77" s="20">
        <v>0.03</v>
      </c>
      <c r="BO77" s="20">
        <v>0.05</v>
      </c>
      <c r="BP77" s="20">
        <v>0</v>
      </c>
      <c r="BQ77" s="20">
        <v>0.14000000000000001</v>
      </c>
      <c r="BR77" s="20">
        <v>0.25</v>
      </c>
      <c r="BS77" s="20">
        <v>3.59</v>
      </c>
      <c r="BT77" s="20">
        <v>0</v>
      </c>
      <c r="BU77" s="20">
        <v>0</v>
      </c>
      <c r="BV77" s="20">
        <v>5.21</v>
      </c>
      <c r="BW77" s="20">
        <v>0.9</v>
      </c>
      <c r="BX77" s="20">
        <v>0</v>
      </c>
      <c r="BY77" s="20">
        <v>0</v>
      </c>
      <c r="BZ77" s="20">
        <v>0</v>
      </c>
      <c r="CA77" s="20">
        <v>0</v>
      </c>
      <c r="CB77" s="20">
        <v>746.83</v>
      </c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0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</row>
    <row r="78" spans="1:252" ht="12.75" customHeight="1">
      <c r="A78" s="17"/>
      <c r="B78" s="18" t="s">
        <v>95</v>
      </c>
      <c r="C78" s="19"/>
      <c r="D78" s="19">
        <f t="shared" ref="D78:I78" si="4">SUM(D68+D77)</f>
        <v>67.22</v>
      </c>
      <c r="E78" s="19">
        <f t="shared" si="4"/>
        <v>0.85</v>
      </c>
      <c r="F78" s="19">
        <f t="shared" si="4"/>
        <v>31.040000000000006</v>
      </c>
      <c r="G78" s="19">
        <f t="shared" si="4"/>
        <v>12.77</v>
      </c>
      <c r="H78" s="19">
        <f t="shared" si="4"/>
        <v>253.04</v>
      </c>
      <c r="I78" s="19">
        <f t="shared" si="4"/>
        <v>1517.8281124999999</v>
      </c>
      <c r="J78" s="19">
        <v>8.51</v>
      </c>
      <c r="K78" s="19">
        <v>5.41</v>
      </c>
      <c r="L78" s="19">
        <v>0</v>
      </c>
      <c r="M78" s="19">
        <v>0</v>
      </c>
      <c r="N78" s="19">
        <v>42.57</v>
      </c>
      <c r="O78" s="19">
        <v>74.290000000000006</v>
      </c>
      <c r="P78" s="19">
        <v>11.67</v>
      </c>
      <c r="Q78" s="19">
        <v>0</v>
      </c>
      <c r="R78" s="19">
        <v>0</v>
      </c>
      <c r="S78" s="19">
        <v>0.89</v>
      </c>
      <c r="T78" s="19">
        <v>10.49</v>
      </c>
      <c r="U78" s="19">
        <v>1004.59</v>
      </c>
      <c r="V78" s="19">
        <v>1384.25</v>
      </c>
      <c r="W78" s="19">
        <v>394.99</v>
      </c>
      <c r="X78" s="19">
        <v>157.91999999999999</v>
      </c>
      <c r="Y78" s="19">
        <v>358.12</v>
      </c>
      <c r="Z78" s="19">
        <v>14.24</v>
      </c>
      <c r="AA78" s="19">
        <v>1420.43</v>
      </c>
      <c r="AB78" s="19">
        <v>4688.37</v>
      </c>
      <c r="AC78" s="19">
        <v>1116.44</v>
      </c>
      <c r="AD78" s="19">
        <v>6.74</v>
      </c>
      <c r="AE78" s="19">
        <v>0.35</v>
      </c>
      <c r="AF78" s="19">
        <v>0.7</v>
      </c>
      <c r="AG78" s="19">
        <v>4.4800000000000004</v>
      </c>
      <c r="AH78" s="19">
        <v>13.99</v>
      </c>
      <c r="AI78" s="19">
        <v>63.48</v>
      </c>
      <c r="AJ78" s="20">
        <v>0</v>
      </c>
      <c r="AK78" s="20">
        <v>1030.78</v>
      </c>
      <c r="AL78" s="20">
        <v>889.1</v>
      </c>
      <c r="AM78" s="20">
        <v>1648.93</v>
      </c>
      <c r="AN78" s="20">
        <v>1117.19</v>
      </c>
      <c r="AO78" s="20">
        <v>432.4</v>
      </c>
      <c r="AP78" s="20">
        <v>814.28</v>
      </c>
      <c r="AQ78" s="20">
        <v>281.13</v>
      </c>
      <c r="AR78" s="20">
        <v>1004.51</v>
      </c>
      <c r="AS78" s="20">
        <v>969.39</v>
      </c>
      <c r="AT78" s="20">
        <v>1124.83</v>
      </c>
      <c r="AU78" s="20">
        <v>1325.68</v>
      </c>
      <c r="AV78" s="20">
        <v>463.84</v>
      </c>
      <c r="AW78" s="20">
        <v>1009.36</v>
      </c>
      <c r="AX78" s="20">
        <v>4652.51</v>
      </c>
      <c r="AY78" s="20">
        <v>58.38</v>
      </c>
      <c r="AZ78" s="20">
        <v>1438.12</v>
      </c>
      <c r="BA78" s="20">
        <v>1019.51</v>
      </c>
      <c r="BB78" s="20">
        <v>659.79</v>
      </c>
      <c r="BC78" s="20">
        <v>365.01</v>
      </c>
      <c r="BD78" s="20">
        <v>0.24</v>
      </c>
      <c r="BE78" s="20">
        <v>0.11</v>
      </c>
      <c r="BF78" s="20">
        <v>0.06</v>
      </c>
      <c r="BG78" s="20">
        <v>0.14000000000000001</v>
      </c>
      <c r="BH78" s="20">
        <v>0.16</v>
      </c>
      <c r="BI78" s="20">
        <v>0.74</v>
      </c>
      <c r="BJ78" s="20">
        <v>0</v>
      </c>
      <c r="BK78" s="20">
        <v>2.99</v>
      </c>
      <c r="BL78" s="20">
        <v>0</v>
      </c>
      <c r="BM78" s="20">
        <v>1.05</v>
      </c>
      <c r="BN78" s="20">
        <v>0.03</v>
      </c>
      <c r="BO78" s="20">
        <v>0.05</v>
      </c>
      <c r="BP78" s="20">
        <v>0</v>
      </c>
      <c r="BQ78" s="20">
        <v>0.14000000000000001</v>
      </c>
      <c r="BR78" s="20">
        <v>0.25</v>
      </c>
      <c r="BS78" s="20">
        <v>3.59</v>
      </c>
      <c r="BT78" s="20">
        <v>0</v>
      </c>
      <c r="BU78" s="20">
        <v>0</v>
      </c>
      <c r="BV78" s="20">
        <v>5.21</v>
      </c>
      <c r="BW78" s="20">
        <v>0.9</v>
      </c>
      <c r="BX78" s="20">
        <v>0</v>
      </c>
      <c r="BY78" s="20">
        <v>0</v>
      </c>
      <c r="BZ78" s="20">
        <v>0</v>
      </c>
      <c r="CA78" s="20">
        <v>0</v>
      </c>
      <c r="CB78" s="20">
        <v>746.83</v>
      </c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0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</row>
    <row r="80" spans="1:252" ht="12.75" customHeight="1">
      <c r="B80" s="21" t="s">
        <v>116</v>
      </c>
    </row>
    <row r="81" spans="1:252" ht="12.75" customHeight="1">
      <c r="B81" s="8" t="s">
        <v>87</v>
      </c>
    </row>
    <row r="82" spans="1:252" ht="12.75" customHeight="1">
      <c r="A82" s="10" t="str">
        <f>"3/13"</f>
        <v>3/13</v>
      </c>
      <c r="B82" s="11" t="s">
        <v>135</v>
      </c>
      <c r="C82" s="12" t="str">
        <f>"40"</f>
        <v>40</v>
      </c>
      <c r="D82" s="12">
        <v>4.4000000000000004</v>
      </c>
      <c r="E82" s="12">
        <v>2.37</v>
      </c>
      <c r="F82" s="12">
        <v>5.83</v>
      </c>
      <c r="G82" s="12">
        <v>0.24</v>
      </c>
      <c r="H82" s="12">
        <v>12.56</v>
      </c>
      <c r="I82" s="12">
        <v>121.87022222222218</v>
      </c>
      <c r="J82" s="12">
        <v>3.45</v>
      </c>
      <c r="K82" s="12">
        <v>0.1</v>
      </c>
      <c r="L82" s="12">
        <v>0</v>
      </c>
      <c r="M82" s="12">
        <v>0</v>
      </c>
      <c r="N82" s="12">
        <v>0.35</v>
      </c>
      <c r="O82" s="12">
        <v>12.16</v>
      </c>
      <c r="P82" s="12">
        <v>0.05</v>
      </c>
      <c r="Q82" s="12">
        <v>0</v>
      </c>
      <c r="R82" s="12">
        <v>0</v>
      </c>
      <c r="S82" s="12">
        <v>0.18</v>
      </c>
      <c r="T82" s="12">
        <v>0.92</v>
      </c>
      <c r="U82" s="12">
        <v>98.44</v>
      </c>
      <c r="V82" s="12">
        <v>10.220000000000001</v>
      </c>
      <c r="W82" s="12">
        <v>89.96</v>
      </c>
      <c r="X82" s="12">
        <v>4.8899999999999997</v>
      </c>
      <c r="Y82" s="12">
        <v>54.67</v>
      </c>
      <c r="Z82" s="12">
        <v>7.0000000000000007E-2</v>
      </c>
      <c r="AA82" s="12">
        <v>36.44</v>
      </c>
      <c r="AB82" s="12">
        <v>28.44</v>
      </c>
      <c r="AC82" s="12">
        <v>41.16</v>
      </c>
      <c r="AD82" s="12">
        <v>0.08</v>
      </c>
      <c r="AE82" s="12">
        <v>0</v>
      </c>
      <c r="AF82" s="12">
        <v>0.04</v>
      </c>
      <c r="AG82" s="12">
        <v>0.02</v>
      </c>
      <c r="AH82" s="12">
        <v>0.61</v>
      </c>
      <c r="AI82" s="12">
        <v>0.06</v>
      </c>
      <c r="AJ82" s="13">
        <v>0</v>
      </c>
      <c r="AK82" s="13">
        <v>239.29</v>
      </c>
      <c r="AL82" s="13">
        <v>207.69</v>
      </c>
      <c r="AM82" s="13">
        <v>363.82</v>
      </c>
      <c r="AN82" s="13">
        <v>194.18</v>
      </c>
      <c r="AO82" s="13">
        <v>81.2</v>
      </c>
      <c r="AP82" s="13">
        <v>147.87</v>
      </c>
      <c r="AQ82" s="13">
        <v>87.33</v>
      </c>
      <c r="AR82" s="13">
        <v>231.91</v>
      </c>
      <c r="AS82" s="13">
        <v>137.96</v>
      </c>
      <c r="AT82" s="13">
        <v>174.49</v>
      </c>
      <c r="AU82" s="13">
        <v>220.4</v>
      </c>
      <c r="AV82" s="13">
        <v>105.38</v>
      </c>
      <c r="AW82" s="13">
        <v>120</v>
      </c>
      <c r="AX82" s="13">
        <v>1081.33</v>
      </c>
      <c r="AY82" s="13">
        <v>0</v>
      </c>
      <c r="AZ82" s="13">
        <v>445.33</v>
      </c>
      <c r="BA82" s="13">
        <v>204.27</v>
      </c>
      <c r="BB82" s="13">
        <v>183.29</v>
      </c>
      <c r="BC82" s="13">
        <v>65.42</v>
      </c>
      <c r="BD82" s="13">
        <v>0.12</v>
      </c>
      <c r="BE82" s="13">
        <v>0.06</v>
      </c>
      <c r="BF82" s="13">
        <v>0.06</v>
      </c>
      <c r="BG82" s="13">
        <v>0.16</v>
      </c>
      <c r="BH82" s="13">
        <v>0.19</v>
      </c>
      <c r="BI82" s="13">
        <v>0.65</v>
      </c>
      <c r="BJ82" s="13">
        <v>0.03</v>
      </c>
      <c r="BK82" s="13">
        <v>1.63</v>
      </c>
      <c r="BL82" s="13">
        <v>0.01</v>
      </c>
      <c r="BM82" s="13">
        <v>0.45</v>
      </c>
      <c r="BN82" s="13">
        <v>0.01</v>
      </c>
      <c r="BO82" s="13">
        <v>0</v>
      </c>
      <c r="BP82" s="13">
        <v>0</v>
      </c>
      <c r="BQ82" s="13">
        <v>0.11</v>
      </c>
      <c r="BR82" s="13">
        <v>0.17</v>
      </c>
      <c r="BS82" s="13">
        <v>1.29</v>
      </c>
      <c r="BT82" s="13">
        <v>0</v>
      </c>
      <c r="BU82" s="13">
        <v>0</v>
      </c>
      <c r="BV82" s="13">
        <v>0.2</v>
      </c>
      <c r="BW82" s="13">
        <v>0.01</v>
      </c>
      <c r="BX82" s="13">
        <v>0</v>
      </c>
      <c r="BY82" s="13">
        <v>0</v>
      </c>
      <c r="BZ82" s="13">
        <v>0</v>
      </c>
      <c r="CA82" s="13">
        <v>0</v>
      </c>
      <c r="CB82" s="13">
        <v>15.16</v>
      </c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  <c r="GL82" s="13"/>
      <c r="GM82" s="13"/>
      <c r="GN82" s="13"/>
      <c r="GO82" s="13"/>
      <c r="GP82" s="13"/>
      <c r="GQ82" s="13"/>
      <c r="GR82" s="13"/>
      <c r="GS82" s="13"/>
      <c r="GT82" s="13"/>
      <c r="GU82" s="13"/>
      <c r="GV82" s="13"/>
      <c r="GW82" s="13"/>
      <c r="GX82" s="13"/>
      <c r="GY82" s="13"/>
      <c r="GZ82" s="13"/>
      <c r="HA82" s="13"/>
      <c r="HB82" s="13"/>
      <c r="HC82" s="13"/>
      <c r="HD82" s="13"/>
      <c r="HE82" s="13"/>
      <c r="HF82" s="13"/>
      <c r="HG82" s="13"/>
      <c r="HH82" s="13"/>
      <c r="HI82" s="13"/>
      <c r="HJ82" s="13"/>
      <c r="HK82" s="13"/>
      <c r="HL82" s="13"/>
      <c r="HM82" s="13"/>
      <c r="HN82" s="13"/>
      <c r="HO82" s="13"/>
      <c r="HP82" s="13"/>
      <c r="HQ82" s="13"/>
      <c r="HR82" s="13"/>
      <c r="HS82" s="13"/>
      <c r="HT82" s="13"/>
      <c r="HU82" s="13"/>
      <c r="HV82" s="13"/>
      <c r="HW82" s="13"/>
      <c r="HX82" s="13"/>
      <c r="HY82" s="13"/>
      <c r="HZ82" s="13"/>
      <c r="IA82" s="13"/>
      <c r="IB82" s="13"/>
      <c r="IC82" s="13"/>
      <c r="ID82" s="13"/>
      <c r="IE82" s="13"/>
      <c r="IF82" s="13"/>
      <c r="IG82" s="13"/>
      <c r="IH82" s="13"/>
      <c r="II82" s="13"/>
      <c r="IJ82" s="13"/>
      <c r="IK82" s="13"/>
      <c r="IL82" s="13"/>
      <c r="IM82" s="13"/>
      <c r="IN82" s="13"/>
      <c r="IO82" s="13"/>
      <c r="IP82" s="13"/>
      <c r="IQ82" s="13"/>
      <c r="IR82" s="13"/>
    </row>
    <row r="83" spans="1:252" ht="12.75" customHeight="1">
      <c r="A83" s="10" t="str">
        <f>"16/4"</f>
        <v>16/4</v>
      </c>
      <c r="B83" s="11" t="s">
        <v>136</v>
      </c>
      <c r="C83" s="12" t="str">
        <f>"250"</f>
        <v>250</v>
      </c>
      <c r="D83" s="12">
        <v>8.17</v>
      </c>
      <c r="E83" s="12">
        <v>2.94</v>
      </c>
      <c r="F83" s="12">
        <v>7.46</v>
      </c>
      <c r="G83" s="12">
        <v>1.65</v>
      </c>
      <c r="H83" s="12">
        <v>40.68</v>
      </c>
      <c r="I83" s="12">
        <v>260.55579</v>
      </c>
      <c r="J83" s="12">
        <v>4.51</v>
      </c>
      <c r="K83" s="12">
        <v>0.11</v>
      </c>
      <c r="L83" s="12">
        <v>0</v>
      </c>
      <c r="M83" s="12">
        <v>0</v>
      </c>
      <c r="N83" s="12">
        <v>9.65</v>
      </c>
      <c r="O83" s="12">
        <v>29.39</v>
      </c>
      <c r="P83" s="12">
        <v>1.64</v>
      </c>
      <c r="Q83" s="12">
        <v>0</v>
      </c>
      <c r="R83" s="12">
        <v>0</v>
      </c>
      <c r="S83" s="12">
        <v>0.1</v>
      </c>
      <c r="T83" s="12">
        <v>1.95</v>
      </c>
      <c r="U83" s="12">
        <v>297.74</v>
      </c>
      <c r="V83" s="12">
        <v>222.82</v>
      </c>
      <c r="W83" s="12">
        <v>120.69</v>
      </c>
      <c r="X83" s="12">
        <v>48.4</v>
      </c>
      <c r="Y83" s="12">
        <v>181.37</v>
      </c>
      <c r="Z83" s="12">
        <v>1.3</v>
      </c>
      <c r="AA83" s="12">
        <v>24</v>
      </c>
      <c r="AB83" s="12">
        <v>28</v>
      </c>
      <c r="AC83" s="12">
        <v>46</v>
      </c>
      <c r="AD83" s="12">
        <v>0.2</v>
      </c>
      <c r="AE83" s="12">
        <v>0.18</v>
      </c>
      <c r="AF83" s="12">
        <v>0.14000000000000001</v>
      </c>
      <c r="AG83" s="12">
        <v>0.72</v>
      </c>
      <c r="AH83" s="12">
        <v>3.11</v>
      </c>
      <c r="AI83" s="12">
        <v>0.52</v>
      </c>
      <c r="AJ83" s="13">
        <v>0</v>
      </c>
      <c r="AK83" s="13">
        <v>376.09</v>
      </c>
      <c r="AL83" s="13">
        <v>355.37</v>
      </c>
      <c r="AM83" s="13">
        <v>983.99</v>
      </c>
      <c r="AN83" s="13">
        <v>346.16</v>
      </c>
      <c r="AO83" s="13">
        <v>209.48</v>
      </c>
      <c r="AP83" s="13">
        <v>312.41000000000003</v>
      </c>
      <c r="AQ83" s="13">
        <v>127.04</v>
      </c>
      <c r="AR83" s="13">
        <v>411.81</v>
      </c>
      <c r="AS83" s="13">
        <v>506.94</v>
      </c>
      <c r="AT83" s="13">
        <v>200.97</v>
      </c>
      <c r="AU83" s="13">
        <v>308.18</v>
      </c>
      <c r="AV83" s="13">
        <v>123.85</v>
      </c>
      <c r="AW83" s="13">
        <v>142.13</v>
      </c>
      <c r="AX83" s="13">
        <v>1050.07</v>
      </c>
      <c r="AY83" s="13">
        <v>0</v>
      </c>
      <c r="AZ83" s="13">
        <v>382.96</v>
      </c>
      <c r="BA83" s="13">
        <v>331.54</v>
      </c>
      <c r="BB83" s="13">
        <v>367.63</v>
      </c>
      <c r="BC83" s="13">
        <v>109.51</v>
      </c>
      <c r="BD83" s="13">
        <v>0.12</v>
      </c>
      <c r="BE83" s="13">
        <v>0.05</v>
      </c>
      <c r="BF83" s="13">
        <v>0.03</v>
      </c>
      <c r="BG83" s="13">
        <v>7.0000000000000007E-2</v>
      </c>
      <c r="BH83" s="13">
        <v>0.08</v>
      </c>
      <c r="BI83" s="13">
        <v>0.35</v>
      </c>
      <c r="BJ83" s="13">
        <v>0</v>
      </c>
      <c r="BK83" s="13">
        <v>1.08</v>
      </c>
      <c r="BL83" s="13">
        <v>0</v>
      </c>
      <c r="BM83" s="13">
        <v>0.32</v>
      </c>
      <c r="BN83" s="13">
        <v>0.01</v>
      </c>
      <c r="BO83" s="13">
        <v>0</v>
      </c>
      <c r="BP83" s="13">
        <v>0</v>
      </c>
      <c r="BQ83" s="13">
        <v>7.0000000000000007E-2</v>
      </c>
      <c r="BR83" s="13">
        <v>0.11</v>
      </c>
      <c r="BS83" s="13">
        <v>1.02</v>
      </c>
      <c r="BT83" s="13">
        <v>0</v>
      </c>
      <c r="BU83" s="13">
        <v>0</v>
      </c>
      <c r="BV83" s="13">
        <v>0.96</v>
      </c>
      <c r="BW83" s="13">
        <v>0.02</v>
      </c>
      <c r="BX83" s="13">
        <v>0</v>
      </c>
      <c r="BY83" s="13">
        <v>0</v>
      </c>
      <c r="BZ83" s="13">
        <v>0</v>
      </c>
      <c r="CA83" s="13">
        <v>0</v>
      </c>
      <c r="CB83" s="13">
        <v>206.66</v>
      </c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  <c r="HP83" s="13"/>
      <c r="HQ83" s="13"/>
      <c r="HR83" s="13"/>
      <c r="HS83" s="13"/>
      <c r="HT83" s="13"/>
      <c r="HU83" s="13"/>
      <c r="HV83" s="13"/>
      <c r="HW83" s="13"/>
      <c r="HX83" s="13"/>
      <c r="HY83" s="13"/>
      <c r="HZ83" s="13"/>
      <c r="IA83" s="13"/>
      <c r="IB83" s="13"/>
      <c r="IC83" s="13"/>
      <c r="ID83" s="13"/>
      <c r="IE83" s="13"/>
      <c r="IF83" s="13"/>
      <c r="IG83" s="13"/>
      <c r="IH83" s="13"/>
      <c r="II83" s="13"/>
      <c r="IJ83" s="13"/>
      <c r="IK83" s="13"/>
      <c r="IL83" s="13"/>
      <c r="IM83" s="13"/>
      <c r="IN83" s="13"/>
      <c r="IO83" s="13"/>
      <c r="IP83" s="13"/>
      <c r="IQ83" s="13"/>
      <c r="IR83" s="13"/>
    </row>
    <row r="84" spans="1:252" ht="12.75" customHeight="1">
      <c r="A84" s="10" t="str">
        <f>"30/10"</f>
        <v>30/10</v>
      </c>
      <c r="B84" s="11" t="s">
        <v>137</v>
      </c>
      <c r="C84" s="12" t="str">
        <f>"200"</f>
        <v>200</v>
      </c>
      <c r="D84" s="12">
        <v>2.92</v>
      </c>
      <c r="E84" s="12">
        <v>2.84</v>
      </c>
      <c r="F84" s="12">
        <v>3.16</v>
      </c>
      <c r="G84" s="12">
        <v>0.02</v>
      </c>
      <c r="H84" s="12">
        <v>14.44</v>
      </c>
      <c r="I84" s="12">
        <v>95.197032000000007</v>
      </c>
      <c r="J84" s="12">
        <v>2</v>
      </c>
      <c r="K84" s="12">
        <v>0</v>
      </c>
      <c r="L84" s="12">
        <v>0</v>
      </c>
      <c r="M84" s="12">
        <v>0</v>
      </c>
      <c r="N84" s="12">
        <v>14.4</v>
      </c>
      <c r="O84" s="12">
        <v>0</v>
      </c>
      <c r="P84" s="12">
        <v>0.04</v>
      </c>
      <c r="Q84" s="12">
        <v>0</v>
      </c>
      <c r="R84" s="12">
        <v>0</v>
      </c>
      <c r="S84" s="12">
        <v>0.1</v>
      </c>
      <c r="T84" s="12">
        <v>0.73</v>
      </c>
      <c r="U84" s="12">
        <v>49.6</v>
      </c>
      <c r="V84" s="12">
        <v>144.84</v>
      </c>
      <c r="W84" s="12">
        <v>116.69</v>
      </c>
      <c r="X84" s="12">
        <v>13.3</v>
      </c>
      <c r="Y84" s="12">
        <v>83.7</v>
      </c>
      <c r="Z84" s="12">
        <v>0.13</v>
      </c>
      <c r="AA84" s="12">
        <v>20</v>
      </c>
      <c r="AB84" s="12">
        <v>9</v>
      </c>
      <c r="AC84" s="12">
        <v>22</v>
      </c>
      <c r="AD84" s="12">
        <v>0</v>
      </c>
      <c r="AE84" s="12">
        <v>0.03</v>
      </c>
      <c r="AF84" s="12">
        <v>0.14000000000000001</v>
      </c>
      <c r="AG84" s="12">
        <v>0.09</v>
      </c>
      <c r="AH84" s="12">
        <v>0.8</v>
      </c>
      <c r="AI84" s="12">
        <v>0.52</v>
      </c>
      <c r="AJ84" s="13">
        <v>0</v>
      </c>
      <c r="AK84" s="13">
        <v>159.74</v>
      </c>
      <c r="AL84" s="13">
        <v>157.78</v>
      </c>
      <c r="AM84" s="13">
        <v>270.48</v>
      </c>
      <c r="AN84" s="13">
        <v>217.56</v>
      </c>
      <c r="AO84" s="13">
        <v>72.52</v>
      </c>
      <c r="AP84" s="13">
        <v>127.4</v>
      </c>
      <c r="AQ84" s="13">
        <v>42.14</v>
      </c>
      <c r="AR84" s="13">
        <v>143.08000000000001</v>
      </c>
      <c r="AS84" s="13">
        <v>0</v>
      </c>
      <c r="AT84" s="13">
        <v>0</v>
      </c>
      <c r="AU84" s="13">
        <v>0</v>
      </c>
      <c r="AV84" s="13">
        <v>0</v>
      </c>
      <c r="AW84" s="13">
        <v>0</v>
      </c>
      <c r="AX84" s="13">
        <v>0</v>
      </c>
      <c r="AY84" s="13">
        <v>0</v>
      </c>
      <c r="AZ84" s="13">
        <v>0</v>
      </c>
      <c r="BA84" s="13">
        <v>0</v>
      </c>
      <c r="BB84" s="13">
        <v>180.32</v>
      </c>
      <c r="BC84" s="13">
        <v>25.48</v>
      </c>
      <c r="BD84" s="13">
        <v>0</v>
      </c>
      <c r="BE84" s="13">
        <v>0</v>
      </c>
      <c r="BF84" s="13">
        <v>0</v>
      </c>
      <c r="BG84" s="13">
        <v>0</v>
      </c>
      <c r="BH84" s="13">
        <v>0</v>
      </c>
      <c r="BI84" s="13">
        <v>0</v>
      </c>
      <c r="BJ84" s="13">
        <v>0</v>
      </c>
      <c r="BK84" s="13">
        <v>0</v>
      </c>
      <c r="BL84" s="13">
        <v>0</v>
      </c>
      <c r="BM84" s="13">
        <v>0</v>
      </c>
      <c r="BN84" s="13">
        <v>0</v>
      </c>
      <c r="BO84" s="13">
        <v>0</v>
      </c>
      <c r="BP84" s="13">
        <v>0</v>
      </c>
      <c r="BQ84" s="13">
        <v>0</v>
      </c>
      <c r="BR84" s="13">
        <v>0</v>
      </c>
      <c r="BS84" s="13">
        <v>0</v>
      </c>
      <c r="BT84" s="13">
        <v>0</v>
      </c>
      <c r="BU84" s="13">
        <v>0</v>
      </c>
      <c r="BV84" s="13">
        <v>0</v>
      </c>
      <c r="BW84" s="13">
        <v>0</v>
      </c>
      <c r="BX84" s="13">
        <v>0</v>
      </c>
      <c r="BY84" s="13">
        <v>0</v>
      </c>
      <c r="BZ84" s="13">
        <v>0</v>
      </c>
      <c r="CA84" s="13">
        <v>0</v>
      </c>
      <c r="CB84" s="13">
        <v>188.44</v>
      </c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  <c r="HP84" s="13"/>
      <c r="HQ84" s="13"/>
      <c r="HR84" s="13"/>
      <c r="HS84" s="13"/>
      <c r="HT84" s="13"/>
      <c r="HU84" s="13"/>
      <c r="HV84" s="13"/>
      <c r="HW84" s="13"/>
      <c r="HX84" s="13"/>
      <c r="HY84" s="13"/>
      <c r="HZ84" s="13"/>
      <c r="IA84" s="13"/>
      <c r="IB84" s="13"/>
      <c r="IC84" s="13"/>
      <c r="ID84" s="13"/>
      <c r="IE84" s="13"/>
      <c r="IF84" s="13"/>
      <c r="IG84" s="13"/>
      <c r="IH84" s="13"/>
      <c r="II84" s="13"/>
      <c r="IJ84" s="13"/>
      <c r="IK84" s="13"/>
      <c r="IL84" s="13"/>
      <c r="IM84" s="13"/>
      <c r="IN84" s="13"/>
      <c r="IO84" s="13"/>
      <c r="IP84" s="13"/>
      <c r="IQ84" s="13"/>
      <c r="IR84" s="13"/>
    </row>
    <row r="85" spans="1:252" ht="12.75" customHeight="1">
      <c r="A85" s="14" t="str">
        <f>"пром."</f>
        <v>пром.</v>
      </c>
      <c r="B85" s="15" t="s">
        <v>109</v>
      </c>
      <c r="C85" s="16" t="str">
        <f>"60"</f>
        <v>60</v>
      </c>
      <c r="D85" s="16">
        <v>3.92</v>
      </c>
      <c r="E85" s="16">
        <v>0</v>
      </c>
      <c r="F85" s="16">
        <v>1.31</v>
      </c>
      <c r="G85" s="16">
        <v>1.31</v>
      </c>
      <c r="H85" s="16">
        <v>31.98</v>
      </c>
      <c r="I85" s="16">
        <v>154.518</v>
      </c>
      <c r="J85" s="16">
        <v>0.3</v>
      </c>
      <c r="K85" s="16">
        <v>0</v>
      </c>
      <c r="L85" s="16">
        <v>0</v>
      </c>
      <c r="M85" s="16">
        <v>0</v>
      </c>
      <c r="N85" s="16">
        <v>1.98</v>
      </c>
      <c r="O85" s="16">
        <v>28.08</v>
      </c>
      <c r="P85" s="16">
        <v>1.92</v>
      </c>
      <c r="Q85" s="16">
        <v>0</v>
      </c>
      <c r="R85" s="16">
        <v>0</v>
      </c>
      <c r="S85" s="16">
        <v>0.18</v>
      </c>
      <c r="T85" s="16">
        <v>0.96</v>
      </c>
      <c r="U85" s="16">
        <v>167.31</v>
      </c>
      <c r="V85" s="16">
        <v>48.73</v>
      </c>
      <c r="W85" s="16">
        <v>8.58</v>
      </c>
      <c r="X85" s="16">
        <v>13.27</v>
      </c>
      <c r="Y85" s="16">
        <v>34.17</v>
      </c>
      <c r="Z85" s="16">
        <v>0.92</v>
      </c>
      <c r="AA85" s="16">
        <v>0</v>
      </c>
      <c r="AB85" s="16">
        <v>0</v>
      </c>
      <c r="AC85" s="16">
        <v>0</v>
      </c>
      <c r="AD85" s="16">
        <v>1.02</v>
      </c>
      <c r="AE85" s="16">
        <v>7.0000000000000007E-2</v>
      </c>
      <c r="AF85" s="16">
        <v>0.02</v>
      </c>
      <c r="AG85" s="16">
        <v>0.82</v>
      </c>
      <c r="AH85" s="16">
        <v>1.8</v>
      </c>
      <c r="AI85" s="16">
        <v>0</v>
      </c>
      <c r="AJ85" s="5">
        <v>0</v>
      </c>
      <c r="AK85" s="5">
        <v>194.18</v>
      </c>
      <c r="AL85" s="5">
        <v>201.49</v>
      </c>
      <c r="AM85" s="5">
        <v>308.5</v>
      </c>
      <c r="AN85" s="5">
        <v>103.88</v>
      </c>
      <c r="AO85" s="5">
        <v>61.07</v>
      </c>
      <c r="AP85" s="5">
        <v>122.15</v>
      </c>
      <c r="AQ85" s="5">
        <v>45.94</v>
      </c>
      <c r="AR85" s="5">
        <v>219.24</v>
      </c>
      <c r="AS85" s="5">
        <v>136.24</v>
      </c>
      <c r="AT85" s="5">
        <v>189.49</v>
      </c>
      <c r="AU85" s="5">
        <v>157.12</v>
      </c>
      <c r="AV85" s="5">
        <v>84.04</v>
      </c>
      <c r="AW85" s="5">
        <v>146.16</v>
      </c>
      <c r="AX85" s="5">
        <v>1213.6500000000001</v>
      </c>
      <c r="AY85" s="5">
        <v>0</v>
      </c>
      <c r="AZ85" s="5">
        <v>395.15</v>
      </c>
      <c r="BA85" s="5">
        <v>172.78</v>
      </c>
      <c r="BB85" s="5">
        <v>115.88</v>
      </c>
      <c r="BC85" s="5">
        <v>90.31</v>
      </c>
      <c r="BD85" s="5">
        <v>0</v>
      </c>
      <c r="BE85" s="5">
        <v>0</v>
      </c>
      <c r="BF85" s="5">
        <v>0</v>
      </c>
      <c r="BG85" s="5">
        <v>0</v>
      </c>
      <c r="BH85" s="5">
        <v>0</v>
      </c>
      <c r="BI85" s="5">
        <v>0.01</v>
      </c>
      <c r="BJ85" s="5">
        <v>0</v>
      </c>
      <c r="BK85" s="5">
        <v>0.14000000000000001</v>
      </c>
      <c r="BL85" s="5">
        <v>0</v>
      </c>
      <c r="BM85" s="5">
        <v>7.0000000000000007E-2</v>
      </c>
      <c r="BN85" s="5">
        <v>0</v>
      </c>
      <c r="BO85" s="5">
        <v>0</v>
      </c>
      <c r="BP85" s="5">
        <v>0</v>
      </c>
      <c r="BQ85" s="5">
        <v>0</v>
      </c>
      <c r="BR85" s="5">
        <v>0</v>
      </c>
      <c r="BS85" s="5">
        <v>0.51</v>
      </c>
      <c r="BT85" s="5">
        <v>0</v>
      </c>
      <c r="BU85" s="5">
        <v>0</v>
      </c>
      <c r="BV85" s="5">
        <v>0.39</v>
      </c>
      <c r="BW85" s="5">
        <v>0.01</v>
      </c>
      <c r="BX85" s="5">
        <v>0</v>
      </c>
      <c r="BY85" s="5">
        <v>0</v>
      </c>
      <c r="BZ85" s="5">
        <v>0</v>
      </c>
      <c r="CA85" s="5">
        <v>0</v>
      </c>
      <c r="CB85" s="5">
        <v>10.44</v>
      </c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  <c r="FG85" s="5"/>
      <c r="FH85" s="5"/>
      <c r="FI85" s="5"/>
      <c r="FJ85" s="5"/>
      <c r="FK85" s="5"/>
      <c r="FL85" s="5"/>
      <c r="FM85" s="5"/>
      <c r="FN85" s="5"/>
      <c r="FO85" s="5"/>
      <c r="FP85" s="5"/>
      <c r="FQ85" s="5"/>
      <c r="FR85" s="5"/>
      <c r="FS85" s="5"/>
      <c r="FT85" s="5"/>
      <c r="FU85" s="5"/>
      <c r="FV85" s="5"/>
      <c r="FW85" s="5"/>
      <c r="FX85" s="5"/>
      <c r="FY85" s="5"/>
      <c r="FZ85" s="5"/>
      <c r="GA85" s="5"/>
      <c r="GB85" s="5"/>
      <c r="GC85" s="5"/>
      <c r="GD85" s="5"/>
      <c r="GE85" s="5"/>
      <c r="GF85" s="5"/>
      <c r="GG85" s="5"/>
      <c r="GH85" s="5"/>
      <c r="GI85" s="5"/>
      <c r="GJ85" s="5"/>
      <c r="GK85" s="5"/>
      <c r="GL85" s="5"/>
      <c r="GM85" s="5"/>
      <c r="GN85" s="5"/>
      <c r="GO85" s="5"/>
      <c r="GP85" s="5"/>
      <c r="GQ85" s="5"/>
      <c r="GR85" s="5"/>
      <c r="GS85" s="5"/>
      <c r="GT85" s="5"/>
      <c r="GU85" s="5"/>
      <c r="GV85" s="5"/>
      <c r="GW85" s="5"/>
      <c r="GX85" s="5"/>
      <c r="GY85" s="5"/>
      <c r="GZ85" s="5"/>
      <c r="HA85" s="5"/>
      <c r="HB85" s="5"/>
      <c r="HC85" s="5"/>
      <c r="HD85" s="5"/>
      <c r="HE85" s="5"/>
      <c r="HF85" s="5"/>
      <c r="HG85" s="5"/>
      <c r="HH85" s="5"/>
      <c r="HI85" s="5"/>
      <c r="HJ85" s="5"/>
      <c r="HK85" s="5"/>
      <c r="HL85" s="5"/>
      <c r="HM85" s="5"/>
      <c r="HN85" s="5"/>
      <c r="HO85" s="5"/>
      <c r="HP85" s="5"/>
      <c r="HQ85" s="5"/>
      <c r="HR85" s="5"/>
      <c r="HS85" s="5"/>
      <c r="HT85" s="5"/>
      <c r="HU85" s="5"/>
      <c r="HV85" s="5"/>
      <c r="HW85" s="5"/>
      <c r="HX85" s="5"/>
      <c r="HY85" s="5"/>
      <c r="HZ85" s="5"/>
      <c r="IA85" s="5"/>
      <c r="IB85" s="5"/>
      <c r="IC85" s="5"/>
      <c r="ID85" s="5"/>
      <c r="IE85" s="5"/>
      <c r="IF85" s="5"/>
      <c r="IG85" s="5"/>
      <c r="IH85" s="5"/>
      <c r="II85" s="5"/>
      <c r="IJ85" s="5"/>
      <c r="IK85" s="5"/>
      <c r="IL85" s="5"/>
      <c r="IM85" s="5"/>
      <c r="IN85" s="5"/>
      <c r="IO85" s="5"/>
      <c r="IP85" s="5"/>
      <c r="IQ85" s="5"/>
      <c r="IR85" s="5"/>
    </row>
    <row r="86" spans="1:252" ht="12.75" customHeight="1">
      <c r="A86" s="17"/>
      <c r="B86" s="18" t="s">
        <v>94</v>
      </c>
      <c r="C86" s="19"/>
      <c r="D86" s="19">
        <v>19.399999999999999</v>
      </c>
      <c r="E86" s="19">
        <v>8.16</v>
      </c>
      <c r="F86" s="19">
        <v>17.75</v>
      </c>
      <c r="G86" s="19">
        <v>3.22</v>
      </c>
      <c r="H86" s="19">
        <v>99.67</v>
      </c>
      <c r="I86" s="19">
        <v>632.14</v>
      </c>
      <c r="J86" s="19">
        <v>10.26</v>
      </c>
      <c r="K86" s="19">
        <v>0.21</v>
      </c>
      <c r="L86" s="19">
        <v>0</v>
      </c>
      <c r="M86" s="19">
        <v>0</v>
      </c>
      <c r="N86" s="19">
        <v>26.38</v>
      </c>
      <c r="O86" s="19">
        <v>69.63</v>
      </c>
      <c r="P86" s="19">
        <v>3.65</v>
      </c>
      <c r="Q86" s="19">
        <v>0</v>
      </c>
      <c r="R86" s="19">
        <v>0</v>
      </c>
      <c r="S86" s="19">
        <v>0.56000000000000005</v>
      </c>
      <c r="T86" s="19">
        <v>4.57</v>
      </c>
      <c r="U86" s="19">
        <v>613.09</v>
      </c>
      <c r="V86" s="19">
        <v>426.61</v>
      </c>
      <c r="W86" s="19">
        <v>335.92</v>
      </c>
      <c r="X86" s="19">
        <v>79.86</v>
      </c>
      <c r="Y86" s="19">
        <v>353.9</v>
      </c>
      <c r="Z86" s="19">
        <v>2.42</v>
      </c>
      <c r="AA86" s="19">
        <v>80.44</v>
      </c>
      <c r="AB86" s="19">
        <v>65.44</v>
      </c>
      <c r="AC86" s="19">
        <v>109.16</v>
      </c>
      <c r="AD86" s="19">
        <v>1.3</v>
      </c>
      <c r="AE86" s="19">
        <v>0.28999999999999998</v>
      </c>
      <c r="AF86" s="19">
        <v>0.34</v>
      </c>
      <c r="AG86" s="19">
        <v>1.65</v>
      </c>
      <c r="AH86" s="19">
        <v>6.32</v>
      </c>
      <c r="AI86" s="19">
        <v>1.1000000000000001</v>
      </c>
      <c r="AJ86" s="20">
        <v>0</v>
      </c>
      <c r="AK86" s="20">
        <v>969.31</v>
      </c>
      <c r="AL86" s="20">
        <v>922.33</v>
      </c>
      <c r="AM86" s="20">
        <v>1926.8</v>
      </c>
      <c r="AN86" s="20">
        <v>861.77</v>
      </c>
      <c r="AO86" s="20">
        <v>424.27</v>
      </c>
      <c r="AP86" s="20">
        <v>709.82</v>
      </c>
      <c r="AQ86" s="20">
        <v>302.45</v>
      </c>
      <c r="AR86" s="20">
        <v>1006.05</v>
      </c>
      <c r="AS86" s="20">
        <v>781.14</v>
      </c>
      <c r="AT86" s="20">
        <v>564.95000000000005</v>
      </c>
      <c r="AU86" s="20">
        <v>685.7</v>
      </c>
      <c r="AV86" s="20">
        <v>313.26</v>
      </c>
      <c r="AW86" s="20">
        <v>408.29</v>
      </c>
      <c r="AX86" s="20">
        <v>3345.06</v>
      </c>
      <c r="AY86" s="20">
        <v>0</v>
      </c>
      <c r="AZ86" s="20">
        <v>1223.44</v>
      </c>
      <c r="BA86" s="20">
        <v>708.59</v>
      </c>
      <c r="BB86" s="20">
        <v>847.13</v>
      </c>
      <c r="BC86" s="20">
        <v>290.72000000000003</v>
      </c>
      <c r="BD86" s="20">
        <v>0.24</v>
      </c>
      <c r="BE86" s="20">
        <v>0.12</v>
      </c>
      <c r="BF86" s="20">
        <v>0.09</v>
      </c>
      <c r="BG86" s="20">
        <v>0.23</v>
      </c>
      <c r="BH86" s="20">
        <v>0.27</v>
      </c>
      <c r="BI86" s="20">
        <v>1.01</v>
      </c>
      <c r="BJ86" s="20">
        <v>0.03</v>
      </c>
      <c r="BK86" s="20">
        <v>2.85</v>
      </c>
      <c r="BL86" s="20">
        <v>0.01</v>
      </c>
      <c r="BM86" s="20">
        <v>0.83</v>
      </c>
      <c r="BN86" s="20">
        <v>0.02</v>
      </c>
      <c r="BO86" s="20">
        <v>0</v>
      </c>
      <c r="BP86" s="20">
        <v>0</v>
      </c>
      <c r="BQ86" s="20">
        <v>0.18</v>
      </c>
      <c r="BR86" s="20">
        <v>0.28000000000000003</v>
      </c>
      <c r="BS86" s="20">
        <v>2.82</v>
      </c>
      <c r="BT86" s="20">
        <v>0</v>
      </c>
      <c r="BU86" s="20">
        <v>0</v>
      </c>
      <c r="BV86" s="20">
        <v>1.55</v>
      </c>
      <c r="BW86" s="20">
        <v>0.03</v>
      </c>
      <c r="BX86" s="20">
        <v>0</v>
      </c>
      <c r="BY86" s="20">
        <v>0</v>
      </c>
      <c r="BZ86" s="20">
        <v>0</v>
      </c>
      <c r="CA86" s="20">
        <v>0</v>
      </c>
      <c r="CB86" s="20">
        <v>420.7</v>
      </c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/>
      <c r="EL86" s="20"/>
      <c r="EM86" s="20"/>
      <c r="EN86" s="20"/>
      <c r="EO86" s="20"/>
      <c r="EP86" s="20"/>
      <c r="EQ86" s="20"/>
      <c r="ER86" s="20"/>
      <c r="ES86" s="20"/>
      <c r="ET86" s="20"/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0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</row>
    <row r="87" spans="1:252" ht="12.75" customHeight="1">
      <c r="B87" s="8" t="s">
        <v>97</v>
      </c>
    </row>
    <row r="88" spans="1:252" ht="12.75" customHeight="1">
      <c r="A88" s="22" t="s">
        <v>171</v>
      </c>
      <c r="B88" s="11" t="s">
        <v>139</v>
      </c>
      <c r="C88" s="12" t="str">
        <f>"100"</f>
        <v>100</v>
      </c>
      <c r="D88" s="12">
        <v>0.78</v>
      </c>
      <c r="E88" s="12">
        <v>0</v>
      </c>
      <c r="F88" s="12">
        <v>0.1</v>
      </c>
      <c r="G88" s="12">
        <v>0.1</v>
      </c>
      <c r="H88" s="12">
        <v>2.4500000000000002</v>
      </c>
      <c r="I88" s="12">
        <v>14.004199999999999</v>
      </c>
      <c r="J88" s="12">
        <v>0</v>
      </c>
      <c r="K88" s="12">
        <v>0</v>
      </c>
      <c r="L88" s="12">
        <v>0</v>
      </c>
      <c r="M88" s="12">
        <v>0</v>
      </c>
      <c r="N88" s="12">
        <v>1.57</v>
      </c>
      <c r="O88" s="12">
        <v>0.1</v>
      </c>
      <c r="P88" s="12">
        <v>0.78</v>
      </c>
      <c r="Q88" s="12">
        <v>0</v>
      </c>
      <c r="R88" s="12">
        <v>0</v>
      </c>
      <c r="S88" s="12">
        <v>0.69</v>
      </c>
      <c r="T88" s="12">
        <v>3.82</v>
      </c>
      <c r="U88" s="12">
        <v>1088.78</v>
      </c>
      <c r="V88" s="12">
        <v>138.18</v>
      </c>
      <c r="W88" s="12">
        <v>22.54</v>
      </c>
      <c r="X88" s="12">
        <v>13.72</v>
      </c>
      <c r="Y88" s="12">
        <v>23.52</v>
      </c>
      <c r="Z88" s="12">
        <v>0.59</v>
      </c>
      <c r="AA88" s="12">
        <v>0</v>
      </c>
      <c r="AB88" s="12">
        <v>29.4</v>
      </c>
      <c r="AC88" s="12">
        <v>5</v>
      </c>
      <c r="AD88" s="12">
        <v>0.1</v>
      </c>
      <c r="AE88" s="12">
        <v>0.02</v>
      </c>
      <c r="AF88" s="12">
        <v>0.02</v>
      </c>
      <c r="AG88" s="12">
        <v>0.1</v>
      </c>
      <c r="AH88" s="12">
        <v>0.2</v>
      </c>
      <c r="AI88" s="12">
        <v>4.9000000000000004</v>
      </c>
      <c r="AJ88" s="13">
        <v>0</v>
      </c>
      <c r="AK88" s="13">
        <v>26.46</v>
      </c>
      <c r="AL88" s="13">
        <v>20.58</v>
      </c>
      <c r="AM88" s="13">
        <v>29.4</v>
      </c>
      <c r="AN88" s="13">
        <v>25.48</v>
      </c>
      <c r="AO88" s="13">
        <v>5.88</v>
      </c>
      <c r="AP88" s="13">
        <v>20.58</v>
      </c>
      <c r="AQ88" s="13">
        <v>4.9000000000000004</v>
      </c>
      <c r="AR88" s="13">
        <v>16.66</v>
      </c>
      <c r="AS88" s="13">
        <v>0</v>
      </c>
      <c r="AT88" s="13">
        <v>0</v>
      </c>
      <c r="AU88" s="13">
        <v>0</v>
      </c>
      <c r="AV88" s="13">
        <v>0</v>
      </c>
      <c r="AW88" s="13">
        <v>0</v>
      </c>
      <c r="AX88" s="13">
        <v>0</v>
      </c>
      <c r="AY88" s="13">
        <v>0</v>
      </c>
      <c r="AZ88" s="13">
        <v>0</v>
      </c>
      <c r="BA88" s="13">
        <v>0</v>
      </c>
      <c r="BB88" s="13">
        <v>0</v>
      </c>
      <c r="BC88" s="13">
        <v>0</v>
      </c>
      <c r="BD88" s="13">
        <v>0</v>
      </c>
      <c r="BE88" s="13">
        <v>0</v>
      </c>
      <c r="BF88" s="13">
        <v>0</v>
      </c>
      <c r="BG88" s="13">
        <v>0</v>
      </c>
      <c r="BH88" s="13">
        <v>0</v>
      </c>
      <c r="BI88" s="13">
        <v>0</v>
      </c>
      <c r="BJ88" s="13">
        <v>0</v>
      </c>
      <c r="BK88" s="13">
        <v>0</v>
      </c>
      <c r="BL88" s="13">
        <v>0</v>
      </c>
      <c r="BM88" s="13">
        <v>0</v>
      </c>
      <c r="BN88" s="13">
        <v>0</v>
      </c>
      <c r="BO88" s="13">
        <v>0</v>
      </c>
      <c r="BP88" s="13">
        <v>0</v>
      </c>
      <c r="BQ88" s="13">
        <v>0</v>
      </c>
      <c r="BR88" s="13">
        <v>0</v>
      </c>
      <c r="BS88" s="13">
        <v>0</v>
      </c>
      <c r="BT88" s="13">
        <v>0</v>
      </c>
      <c r="BU88" s="13">
        <v>0</v>
      </c>
      <c r="BV88" s="13">
        <v>0</v>
      </c>
      <c r="BW88" s="13">
        <v>0</v>
      </c>
      <c r="BX88" s="13">
        <v>0</v>
      </c>
      <c r="BY88" s="13">
        <v>0</v>
      </c>
      <c r="BZ88" s="13">
        <v>0</v>
      </c>
      <c r="CA88" s="13">
        <v>0</v>
      </c>
      <c r="CB88" s="13">
        <v>92</v>
      </c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  <c r="FR88" s="13"/>
      <c r="FS88" s="13"/>
      <c r="FT88" s="13"/>
      <c r="FU88" s="13"/>
      <c r="FV88" s="13"/>
      <c r="FW88" s="13"/>
      <c r="FX88" s="13"/>
      <c r="FY88" s="13"/>
      <c r="FZ88" s="13"/>
      <c r="GA88" s="13"/>
      <c r="GB88" s="13"/>
      <c r="GC88" s="13"/>
      <c r="GD88" s="13"/>
      <c r="GE88" s="13"/>
      <c r="GF88" s="13"/>
      <c r="GG88" s="13"/>
      <c r="GH88" s="13"/>
      <c r="GI88" s="13"/>
      <c r="GJ88" s="13"/>
      <c r="GK88" s="13"/>
      <c r="GL88" s="13"/>
      <c r="GM88" s="13"/>
      <c r="GN88" s="13"/>
      <c r="GO88" s="13"/>
      <c r="GP88" s="13"/>
      <c r="GQ88" s="13"/>
      <c r="GR88" s="13"/>
      <c r="GS88" s="13"/>
      <c r="GT88" s="13"/>
      <c r="GU88" s="13"/>
      <c r="GV88" s="13"/>
      <c r="GW88" s="13"/>
      <c r="GX88" s="13"/>
      <c r="GY88" s="13"/>
      <c r="GZ88" s="13"/>
      <c r="HA88" s="13"/>
      <c r="HB88" s="13"/>
      <c r="HC88" s="13"/>
      <c r="HD88" s="13"/>
      <c r="HE88" s="13"/>
      <c r="HF88" s="13"/>
      <c r="HG88" s="13"/>
      <c r="HH88" s="13"/>
      <c r="HI88" s="13"/>
      <c r="HJ88" s="13"/>
      <c r="HK88" s="13"/>
      <c r="HL88" s="13"/>
      <c r="HM88" s="13"/>
      <c r="HN88" s="13"/>
      <c r="HO88" s="13"/>
      <c r="HP88" s="13"/>
      <c r="HQ88" s="13"/>
      <c r="HR88" s="13"/>
      <c r="HS88" s="13"/>
      <c r="HT88" s="13"/>
      <c r="HU88" s="13"/>
      <c r="HV88" s="13"/>
      <c r="HW88" s="13"/>
      <c r="HX88" s="13"/>
      <c r="HY88" s="13"/>
      <c r="HZ88" s="13"/>
      <c r="IA88" s="13"/>
      <c r="IB88" s="13"/>
      <c r="IC88" s="13"/>
      <c r="ID88" s="13"/>
      <c r="IE88" s="13"/>
      <c r="IF88" s="13"/>
      <c r="IG88" s="13"/>
      <c r="IH88" s="13"/>
      <c r="II88" s="13"/>
      <c r="IJ88" s="13"/>
      <c r="IK88" s="13"/>
      <c r="IL88" s="13"/>
      <c r="IM88" s="13"/>
      <c r="IN88" s="13"/>
      <c r="IO88" s="13"/>
      <c r="IP88" s="13"/>
      <c r="IQ88" s="13"/>
      <c r="IR88" s="13"/>
    </row>
    <row r="89" spans="1:252" ht="12.75" customHeight="1">
      <c r="A89" s="10" t="str">
        <f>"11/2"</f>
        <v>11/2</v>
      </c>
      <c r="B89" s="11" t="s">
        <v>140</v>
      </c>
      <c r="C89" s="12" t="str">
        <f>"250"</f>
        <v>250</v>
      </c>
      <c r="D89" s="12">
        <v>2.35</v>
      </c>
      <c r="E89" s="12">
        <v>0</v>
      </c>
      <c r="F89" s="12">
        <v>5.42</v>
      </c>
      <c r="G89" s="12">
        <v>5.41</v>
      </c>
      <c r="H89" s="12">
        <v>18.87</v>
      </c>
      <c r="I89" s="12">
        <v>131.57180499999998</v>
      </c>
      <c r="J89" s="12">
        <v>1.17</v>
      </c>
      <c r="K89" s="12">
        <v>3.25</v>
      </c>
      <c r="L89" s="12">
        <v>0</v>
      </c>
      <c r="M89" s="12">
        <v>0</v>
      </c>
      <c r="N89" s="12">
        <v>3.32</v>
      </c>
      <c r="O89" s="12">
        <v>13.61</v>
      </c>
      <c r="P89" s="12">
        <v>1.94</v>
      </c>
      <c r="Q89" s="12">
        <v>0</v>
      </c>
      <c r="R89" s="12">
        <v>0</v>
      </c>
      <c r="S89" s="12">
        <v>0.37</v>
      </c>
      <c r="T89" s="12">
        <v>2.27</v>
      </c>
      <c r="U89" s="12">
        <v>370.3</v>
      </c>
      <c r="V89" s="12">
        <v>452.54</v>
      </c>
      <c r="W89" s="12">
        <v>23.14</v>
      </c>
      <c r="X89" s="12">
        <v>26.28</v>
      </c>
      <c r="Y89" s="12">
        <v>65.319999999999993</v>
      </c>
      <c r="Z89" s="12">
        <v>0.93</v>
      </c>
      <c r="AA89" s="12">
        <v>3</v>
      </c>
      <c r="AB89" s="12">
        <v>1457.2</v>
      </c>
      <c r="AC89" s="12">
        <v>308.35000000000002</v>
      </c>
      <c r="AD89" s="12">
        <v>2.42</v>
      </c>
      <c r="AE89" s="12">
        <v>0.08</v>
      </c>
      <c r="AF89" s="12">
        <v>0.06</v>
      </c>
      <c r="AG89" s="12">
        <v>1</v>
      </c>
      <c r="AH89" s="12">
        <v>1.82</v>
      </c>
      <c r="AI89" s="12">
        <v>7.21</v>
      </c>
      <c r="AJ89" s="13">
        <v>0</v>
      </c>
      <c r="AK89" s="13">
        <v>95.88</v>
      </c>
      <c r="AL89" s="13">
        <v>88.37</v>
      </c>
      <c r="AM89" s="13">
        <v>152.71</v>
      </c>
      <c r="AN89" s="13">
        <v>142.13999999999999</v>
      </c>
      <c r="AO89" s="13">
        <v>40.89</v>
      </c>
      <c r="AP89" s="13">
        <v>87.33</v>
      </c>
      <c r="AQ89" s="13">
        <v>31.35</v>
      </c>
      <c r="AR89" s="13">
        <v>90.81</v>
      </c>
      <c r="AS89" s="13">
        <v>120.18</v>
      </c>
      <c r="AT89" s="13">
        <v>193.47</v>
      </c>
      <c r="AU89" s="13">
        <v>183.26</v>
      </c>
      <c r="AV89" s="13">
        <v>53.61</v>
      </c>
      <c r="AW89" s="13">
        <v>94.38</v>
      </c>
      <c r="AX89" s="13">
        <v>400.23</v>
      </c>
      <c r="AY89" s="13">
        <v>0</v>
      </c>
      <c r="AZ89" s="13">
        <v>81.27</v>
      </c>
      <c r="BA89" s="13">
        <v>80.66</v>
      </c>
      <c r="BB89" s="13">
        <v>70.180000000000007</v>
      </c>
      <c r="BC89" s="13">
        <v>31.21</v>
      </c>
      <c r="BD89" s="13">
        <v>0</v>
      </c>
      <c r="BE89" s="13">
        <v>0</v>
      </c>
      <c r="BF89" s="13">
        <v>0</v>
      </c>
      <c r="BG89" s="13">
        <v>0</v>
      </c>
      <c r="BH89" s="13">
        <v>0</v>
      </c>
      <c r="BI89" s="13">
        <v>0</v>
      </c>
      <c r="BJ89" s="13">
        <v>0</v>
      </c>
      <c r="BK89" s="13">
        <v>0.33</v>
      </c>
      <c r="BL89" s="13">
        <v>0</v>
      </c>
      <c r="BM89" s="13">
        <v>0.19</v>
      </c>
      <c r="BN89" s="13">
        <v>0.01</v>
      </c>
      <c r="BO89" s="13">
        <v>0.03</v>
      </c>
      <c r="BP89" s="13">
        <v>0</v>
      </c>
      <c r="BQ89" s="13">
        <v>0</v>
      </c>
      <c r="BR89" s="13">
        <v>0</v>
      </c>
      <c r="BS89" s="13">
        <v>1.17</v>
      </c>
      <c r="BT89" s="13">
        <v>0</v>
      </c>
      <c r="BU89" s="13">
        <v>0</v>
      </c>
      <c r="BV89" s="13">
        <v>3.03</v>
      </c>
      <c r="BW89" s="13">
        <v>0</v>
      </c>
      <c r="BX89" s="13">
        <v>0</v>
      </c>
      <c r="BY89" s="13">
        <v>0</v>
      </c>
      <c r="BZ89" s="13">
        <v>0</v>
      </c>
      <c r="CA89" s="13">
        <v>0</v>
      </c>
      <c r="CB89" s="13">
        <v>290.93</v>
      </c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  <c r="FO89" s="13"/>
      <c r="FP89" s="13"/>
      <c r="FQ89" s="13"/>
      <c r="FR89" s="13"/>
      <c r="FS89" s="13"/>
      <c r="FT89" s="13"/>
      <c r="FU89" s="13"/>
      <c r="FV89" s="13"/>
      <c r="FW89" s="13"/>
      <c r="FX89" s="13"/>
      <c r="FY89" s="13"/>
      <c r="FZ89" s="13"/>
      <c r="GA89" s="13"/>
      <c r="GB89" s="13"/>
      <c r="GC89" s="13"/>
      <c r="GD89" s="13"/>
      <c r="GE89" s="13"/>
      <c r="GF89" s="13"/>
      <c r="GG89" s="13"/>
      <c r="GH89" s="13"/>
      <c r="GI89" s="13"/>
      <c r="GJ89" s="13"/>
      <c r="GK89" s="13"/>
      <c r="GL89" s="13"/>
      <c r="GM89" s="13"/>
      <c r="GN89" s="13"/>
      <c r="GO89" s="13"/>
      <c r="GP89" s="13"/>
      <c r="GQ89" s="13"/>
      <c r="GR89" s="13"/>
      <c r="GS89" s="13"/>
      <c r="GT89" s="13"/>
      <c r="GU89" s="13"/>
      <c r="GV89" s="13"/>
      <c r="GW89" s="13"/>
      <c r="GX89" s="13"/>
      <c r="GY89" s="13"/>
      <c r="GZ89" s="13"/>
      <c r="HA89" s="13"/>
      <c r="HB89" s="13"/>
      <c r="HC89" s="13"/>
      <c r="HD89" s="13"/>
      <c r="HE89" s="13"/>
      <c r="HF89" s="13"/>
      <c r="HG89" s="13"/>
      <c r="HH89" s="13"/>
      <c r="HI89" s="13"/>
      <c r="HJ89" s="13"/>
      <c r="HK89" s="13"/>
      <c r="HL89" s="13"/>
      <c r="HM89" s="13"/>
      <c r="HN89" s="13"/>
      <c r="HO89" s="13"/>
      <c r="HP89" s="13"/>
      <c r="HQ89" s="13"/>
      <c r="HR89" s="13"/>
      <c r="HS89" s="13"/>
      <c r="HT89" s="13"/>
      <c r="HU89" s="13"/>
      <c r="HV89" s="13"/>
      <c r="HW89" s="13"/>
      <c r="HX89" s="13"/>
      <c r="HY89" s="13"/>
      <c r="HZ89" s="13"/>
      <c r="IA89" s="13"/>
      <c r="IB89" s="13"/>
      <c r="IC89" s="13"/>
      <c r="ID89" s="13"/>
      <c r="IE89" s="13"/>
      <c r="IF89" s="13"/>
      <c r="IG89" s="13"/>
      <c r="IH89" s="13"/>
      <c r="II89" s="13"/>
      <c r="IJ89" s="13"/>
      <c r="IK89" s="13"/>
      <c r="IL89" s="13"/>
      <c r="IM89" s="13"/>
      <c r="IN89" s="13"/>
      <c r="IO89" s="13"/>
      <c r="IP89" s="13"/>
      <c r="IQ89" s="13"/>
      <c r="IR89" s="13"/>
    </row>
    <row r="90" spans="1:252" ht="12.75" customHeight="1">
      <c r="A90" s="10" t="str">
        <f>"-"</f>
        <v>-</v>
      </c>
      <c r="B90" s="11" t="s">
        <v>123</v>
      </c>
      <c r="C90" s="12" t="str">
        <f>"20"</f>
        <v>20</v>
      </c>
      <c r="D90" s="12">
        <v>5.36</v>
      </c>
      <c r="E90" s="12">
        <v>5.36</v>
      </c>
      <c r="F90" s="12">
        <v>3.84</v>
      </c>
      <c r="G90" s="12">
        <v>0</v>
      </c>
      <c r="H90" s="12">
        <v>0</v>
      </c>
      <c r="I90" s="12">
        <v>55.987200000000001</v>
      </c>
      <c r="J90" s="12">
        <v>2.27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0.28999999999999998</v>
      </c>
      <c r="U90" s="12">
        <v>12.48</v>
      </c>
      <c r="V90" s="12">
        <v>57.38</v>
      </c>
      <c r="W90" s="12">
        <v>2.2999999999999998</v>
      </c>
      <c r="X90" s="12">
        <v>5.28</v>
      </c>
      <c r="Y90" s="12">
        <v>42.11</v>
      </c>
      <c r="Z90" s="12">
        <v>0.69</v>
      </c>
      <c r="AA90" s="12">
        <v>0</v>
      </c>
      <c r="AB90" s="12">
        <v>0</v>
      </c>
      <c r="AC90" s="12">
        <v>0</v>
      </c>
      <c r="AD90" s="12">
        <v>0.13</v>
      </c>
      <c r="AE90" s="12">
        <v>0.01</v>
      </c>
      <c r="AF90" s="12">
        <v>0.03</v>
      </c>
      <c r="AG90" s="12">
        <v>1.2</v>
      </c>
      <c r="AH90" s="12">
        <v>2.62</v>
      </c>
      <c r="AI90" s="12">
        <v>0</v>
      </c>
      <c r="AJ90" s="13">
        <v>0</v>
      </c>
      <c r="AK90" s="13">
        <v>298.08</v>
      </c>
      <c r="AL90" s="13">
        <v>225.22</v>
      </c>
      <c r="AM90" s="13">
        <v>425.66</v>
      </c>
      <c r="AN90" s="13">
        <v>745.63</v>
      </c>
      <c r="AO90" s="13">
        <v>128.16</v>
      </c>
      <c r="AP90" s="13">
        <v>231.26</v>
      </c>
      <c r="AQ90" s="13">
        <v>60.48</v>
      </c>
      <c r="AR90" s="13">
        <v>228.96</v>
      </c>
      <c r="AS90" s="13">
        <v>312.77</v>
      </c>
      <c r="AT90" s="13">
        <v>300.38</v>
      </c>
      <c r="AU90" s="13">
        <v>510.05</v>
      </c>
      <c r="AV90" s="13">
        <v>204.48</v>
      </c>
      <c r="AW90" s="13">
        <v>269.86</v>
      </c>
      <c r="AX90" s="13">
        <v>885.02</v>
      </c>
      <c r="AY90" s="13">
        <v>83.52</v>
      </c>
      <c r="AZ90" s="13">
        <v>197.28</v>
      </c>
      <c r="BA90" s="13">
        <v>224.64</v>
      </c>
      <c r="BB90" s="13">
        <v>189.5</v>
      </c>
      <c r="BC90" s="13">
        <v>74.59</v>
      </c>
      <c r="BD90" s="13">
        <v>0</v>
      </c>
      <c r="BE90" s="13">
        <v>0</v>
      </c>
      <c r="BF90" s="13">
        <v>0</v>
      </c>
      <c r="BG90" s="13">
        <v>0</v>
      </c>
      <c r="BH90" s="13">
        <v>0</v>
      </c>
      <c r="BI90" s="13">
        <v>0</v>
      </c>
      <c r="BJ90" s="13">
        <v>0</v>
      </c>
      <c r="BK90" s="13">
        <v>0</v>
      </c>
      <c r="BL90" s="13">
        <v>0</v>
      </c>
      <c r="BM90" s="13">
        <v>0</v>
      </c>
      <c r="BN90" s="13">
        <v>0</v>
      </c>
      <c r="BO90" s="13">
        <v>0</v>
      </c>
      <c r="BP90" s="13">
        <v>0</v>
      </c>
      <c r="BQ90" s="13">
        <v>0</v>
      </c>
      <c r="BR90" s="13">
        <v>0</v>
      </c>
      <c r="BS90" s="13">
        <v>0</v>
      </c>
      <c r="BT90" s="13">
        <v>0</v>
      </c>
      <c r="BU90" s="13">
        <v>0</v>
      </c>
      <c r="BV90" s="13">
        <v>0</v>
      </c>
      <c r="BW90" s="13">
        <v>0</v>
      </c>
      <c r="BX90" s="13">
        <v>0</v>
      </c>
      <c r="BY90" s="13">
        <v>0</v>
      </c>
      <c r="BZ90" s="13">
        <v>0</v>
      </c>
      <c r="CA90" s="13">
        <v>0</v>
      </c>
      <c r="CB90" s="13">
        <v>20.64</v>
      </c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  <c r="FT90" s="13"/>
      <c r="FU90" s="13"/>
      <c r="FV90" s="13"/>
      <c r="FW90" s="13"/>
      <c r="FX90" s="13"/>
      <c r="FY90" s="13"/>
      <c r="FZ90" s="13"/>
      <c r="GA90" s="13"/>
      <c r="GB90" s="13"/>
      <c r="GC90" s="13"/>
      <c r="GD90" s="13"/>
      <c r="GE90" s="13"/>
      <c r="GF90" s="13"/>
      <c r="GG90" s="13"/>
      <c r="GH90" s="13"/>
      <c r="GI90" s="13"/>
      <c r="GJ90" s="13"/>
      <c r="GK90" s="13"/>
      <c r="GL90" s="13"/>
      <c r="GM90" s="13"/>
      <c r="GN90" s="13"/>
      <c r="GO90" s="13"/>
      <c r="GP90" s="13"/>
      <c r="GQ90" s="13"/>
      <c r="GR90" s="13"/>
      <c r="GS90" s="13"/>
      <c r="GT90" s="13"/>
      <c r="GU90" s="13"/>
      <c r="GV90" s="13"/>
      <c r="GW90" s="13"/>
      <c r="GX90" s="13"/>
      <c r="GY90" s="13"/>
      <c r="GZ90" s="13"/>
      <c r="HA90" s="13"/>
      <c r="HB90" s="13"/>
      <c r="HC90" s="13"/>
      <c r="HD90" s="13"/>
      <c r="HE90" s="13"/>
      <c r="HF90" s="13"/>
      <c r="HG90" s="13"/>
      <c r="HH90" s="13"/>
      <c r="HI90" s="13"/>
      <c r="HJ90" s="13"/>
      <c r="HK90" s="13"/>
      <c r="HL90" s="13"/>
      <c r="HM90" s="13"/>
      <c r="HN90" s="13"/>
      <c r="HO90" s="13"/>
      <c r="HP90" s="13"/>
      <c r="HQ90" s="13"/>
      <c r="HR90" s="13"/>
      <c r="HS90" s="13"/>
      <c r="HT90" s="13"/>
      <c r="HU90" s="13"/>
      <c r="HV90" s="13"/>
      <c r="HW90" s="13"/>
      <c r="HX90" s="13"/>
      <c r="HY90" s="13"/>
      <c r="HZ90" s="13"/>
      <c r="IA90" s="13"/>
      <c r="IB90" s="13"/>
      <c r="IC90" s="13"/>
      <c r="ID90" s="13"/>
      <c r="IE90" s="13"/>
      <c r="IF90" s="13"/>
      <c r="IG90" s="13"/>
      <c r="IH90" s="13"/>
      <c r="II90" s="13"/>
      <c r="IJ90" s="13"/>
      <c r="IK90" s="13"/>
      <c r="IL90" s="13"/>
      <c r="IM90" s="13"/>
      <c r="IN90" s="13"/>
      <c r="IO90" s="13"/>
      <c r="IP90" s="13"/>
      <c r="IQ90" s="13"/>
      <c r="IR90" s="13"/>
    </row>
    <row r="91" spans="1:252" ht="12.75" customHeight="1">
      <c r="A91" s="10" t="str">
        <f>"48/8"</f>
        <v>48/8</v>
      </c>
      <c r="B91" s="11" t="s">
        <v>141</v>
      </c>
      <c r="C91" s="12" t="str">
        <f>"180"</f>
        <v>180</v>
      </c>
      <c r="D91" s="12">
        <v>11.28</v>
      </c>
      <c r="E91" s="12">
        <v>9.3000000000000007</v>
      </c>
      <c r="F91" s="12">
        <v>11.64</v>
      </c>
      <c r="G91" s="12">
        <v>1.57</v>
      </c>
      <c r="H91" s="12">
        <v>11.56</v>
      </c>
      <c r="I91" s="12">
        <v>193.92777598846169</v>
      </c>
      <c r="J91" s="12">
        <v>7.32</v>
      </c>
      <c r="K91" s="12">
        <v>0.98</v>
      </c>
      <c r="L91" s="12">
        <v>0</v>
      </c>
      <c r="M91" s="12">
        <v>0</v>
      </c>
      <c r="N91" s="12">
        <v>3.45</v>
      </c>
      <c r="O91" s="12">
        <v>6.46</v>
      </c>
      <c r="P91" s="12">
        <v>1.65</v>
      </c>
      <c r="Q91" s="12">
        <v>0</v>
      </c>
      <c r="R91" s="12">
        <v>0</v>
      </c>
      <c r="S91" s="12">
        <v>0.39</v>
      </c>
      <c r="T91" s="12">
        <v>1.83</v>
      </c>
      <c r="U91" s="12">
        <v>250.24</v>
      </c>
      <c r="V91" s="12">
        <v>291</v>
      </c>
      <c r="W91" s="12">
        <v>51.55</v>
      </c>
      <c r="X91" s="12">
        <v>23.07</v>
      </c>
      <c r="Y91" s="12">
        <v>104.13</v>
      </c>
      <c r="Z91" s="12">
        <v>1.57</v>
      </c>
      <c r="AA91" s="12">
        <v>18.690000000000001</v>
      </c>
      <c r="AB91" s="12">
        <v>23.76</v>
      </c>
      <c r="AC91" s="12">
        <v>36.590000000000003</v>
      </c>
      <c r="AD91" s="12">
        <v>1.08</v>
      </c>
      <c r="AE91" s="12">
        <v>0.04</v>
      </c>
      <c r="AF91" s="12">
        <v>0.08</v>
      </c>
      <c r="AG91" s="12">
        <v>2.13</v>
      </c>
      <c r="AH91" s="12">
        <v>5.73</v>
      </c>
      <c r="AI91" s="12">
        <v>3</v>
      </c>
      <c r="AJ91" s="13">
        <v>0</v>
      </c>
      <c r="AK91" s="13">
        <v>736.14</v>
      </c>
      <c r="AL91" s="13">
        <v>564.25</v>
      </c>
      <c r="AM91" s="13">
        <v>1071.8599999999999</v>
      </c>
      <c r="AN91" s="13">
        <v>1550.91</v>
      </c>
      <c r="AO91" s="13">
        <v>322.56</v>
      </c>
      <c r="AP91" s="13">
        <v>573.30999999999995</v>
      </c>
      <c r="AQ91" s="13">
        <v>153.1</v>
      </c>
      <c r="AR91" s="13">
        <v>582.95000000000005</v>
      </c>
      <c r="AS91" s="13">
        <v>781.9</v>
      </c>
      <c r="AT91" s="13">
        <v>770.54</v>
      </c>
      <c r="AU91" s="13">
        <v>1308.08</v>
      </c>
      <c r="AV91" s="13">
        <v>486.26</v>
      </c>
      <c r="AW91" s="13">
        <v>663.44</v>
      </c>
      <c r="AX91" s="13">
        <v>2350.9</v>
      </c>
      <c r="AY91" s="13">
        <v>135.88</v>
      </c>
      <c r="AZ91" s="13">
        <v>555.20000000000005</v>
      </c>
      <c r="BA91" s="13">
        <v>588.58000000000004</v>
      </c>
      <c r="BB91" s="13">
        <v>484.66</v>
      </c>
      <c r="BC91" s="13">
        <v>198.82</v>
      </c>
      <c r="BD91" s="13">
        <v>0.08</v>
      </c>
      <c r="BE91" s="13">
        <v>0.04</v>
      </c>
      <c r="BF91" s="13">
        <v>0.02</v>
      </c>
      <c r="BG91" s="13">
        <v>0.05</v>
      </c>
      <c r="BH91" s="13">
        <v>0.05</v>
      </c>
      <c r="BI91" s="13">
        <v>0.24</v>
      </c>
      <c r="BJ91" s="13">
        <v>0</v>
      </c>
      <c r="BK91" s="13">
        <v>0.75</v>
      </c>
      <c r="BL91" s="13">
        <v>0</v>
      </c>
      <c r="BM91" s="13">
        <v>0.26</v>
      </c>
      <c r="BN91" s="13">
        <v>0</v>
      </c>
      <c r="BO91" s="13">
        <v>0.01</v>
      </c>
      <c r="BP91" s="13">
        <v>0</v>
      </c>
      <c r="BQ91" s="13">
        <v>0.05</v>
      </c>
      <c r="BR91" s="13">
        <v>7.0000000000000007E-2</v>
      </c>
      <c r="BS91" s="13">
        <v>0.85</v>
      </c>
      <c r="BT91" s="13">
        <v>0</v>
      </c>
      <c r="BU91" s="13">
        <v>0</v>
      </c>
      <c r="BV91" s="13">
        <v>0.88</v>
      </c>
      <c r="BW91" s="13">
        <v>0.01</v>
      </c>
      <c r="BX91" s="13">
        <v>0</v>
      </c>
      <c r="BY91" s="13">
        <v>0</v>
      </c>
      <c r="BZ91" s="13">
        <v>0</v>
      </c>
      <c r="CA91" s="13">
        <v>0</v>
      </c>
      <c r="CB91" s="13">
        <v>193.02</v>
      </c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/>
      <c r="GR91" s="13"/>
      <c r="GS91" s="13"/>
      <c r="GT91" s="13"/>
      <c r="GU91" s="13"/>
      <c r="GV91" s="13"/>
      <c r="GW91" s="13"/>
      <c r="GX91" s="13"/>
      <c r="GY91" s="13"/>
      <c r="GZ91" s="13"/>
      <c r="HA91" s="13"/>
      <c r="HB91" s="13"/>
      <c r="HC91" s="13"/>
      <c r="HD91" s="13"/>
      <c r="HE91" s="13"/>
      <c r="HF91" s="13"/>
      <c r="HG91" s="13"/>
      <c r="HH91" s="13"/>
      <c r="HI91" s="13"/>
      <c r="HJ91" s="13"/>
      <c r="HK91" s="13"/>
      <c r="HL91" s="13"/>
      <c r="HM91" s="13"/>
      <c r="HN91" s="13"/>
      <c r="HO91" s="13"/>
      <c r="HP91" s="13"/>
      <c r="HQ91" s="13"/>
      <c r="HR91" s="13"/>
      <c r="HS91" s="13"/>
      <c r="HT91" s="13"/>
      <c r="HU91" s="13"/>
      <c r="HV91" s="13"/>
      <c r="HW91" s="13"/>
      <c r="HX91" s="13"/>
      <c r="HY91" s="13"/>
      <c r="HZ91" s="13"/>
      <c r="IA91" s="13"/>
      <c r="IB91" s="13"/>
      <c r="IC91" s="13"/>
      <c r="ID91" s="13"/>
      <c r="IE91" s="13"/>
      <c r="IF91" s="13"/>
      <c r="IG91" s="13"/>
      <c r="IH91" s="13"/>
      <c r="II91" s="13"/>
      <c r="IJ91" s="13"/>
      <c r="IK91" s="13"/>
      <c r="IL91" s="13"/>
      <c r="IM91" s="13"/>
      <c r="IN91" s="13"/>
      <c r="IO91" s="13"/>
      <c r="IP91" s="13"/>
      <c r="IQ91" s="13"/>
      <c r="IR91" s="13"/>
    </row>
    <row r="92" spans="1:252" ht="12.75" customHeight="1">
      <c r="A92" s="10" t="str">
        <f>"пром."</f>
        <v>пром.</v>
      </c>
      <c r="B92" s="11" t="s">
        <v>142</v>
      </c>
      <c r="C92" s="12" t="str">
        <f>"200"</f>
        <v>200</v>
      </c>
      <c r="D92" s="12">
        <v>0</v>
      </c>
      <c r="E92" s="12">
        <v>0</v>
      </c>
      <c r="F92" s="12">
        <v>0</v>
      </c>
      <c r="G92" s="12">
        <v>0</v>
      </c>
      <c r="H92" s="12">
        <v>18.95</v>
      </c>
      <c r="I92" s="12">
        <v>70.710400000000007</v>
      </c>
      <c r="J92" s="12">
        <v>0</v>
      </c>
      <c r="K92" s="12">
        <v>0</v>
      </c>
      <c r="L92" s="12">
        <v>0</v>
      </c>
      <c r="M92" s="12">
        <v>0</v>
      </c>
      <c r="N92" s="12">
        <v>18.23</v>
      </c>
      <c r="O92" s="12">
        <v>0</v>
      </c>
      <c r="P92" s="12">
        <v>0.72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120</v>
      </c>
      <c r="AB92" s="12">
        <v>0</v>
      </c>
      <c r="AC92" s="12">
        <v>0</v>
      </c>
      <c r="AD92" s="12">
        <v>2.34</v>
      </c>
      <c r="AE92" s="12">
        <v>0.26</v>
      </c>
      <c r="AF92" s="12">
        <v>0.31</v>
      </c>
      <c r="AG92" s="12">
        <v>2.5499999999999998</v>
      </c>
      <c r="AH92" s="12">
        <v>0</v>
      </c>
      <c r="AI92" s="12">
        <v>8</v>
      </c>
      <c r="AJ92" s="13">
        <v>0</v>
      </c>
      <c r="AK92" s="13">
        <v>0</v>
      </c>
      <c r="AL92" s="13">
        <v>0</v>
      </c>
      <c r="AM92" s="13">
        <v>0</v>
      </c>
      <c r="AN92" s="13">
        <v>0</v>
      </c>
      <c r="AO92" s="13">
        <v>0</v>
      </c>
      <c r="AP92" s="13">
        <v>0</v>
      </c>
      <c r="AQ92" s="13">
        <v>0</v>
      </c>
      <c r="AR92" s="13">
        <v>0</v>
      </c>
      <c r="AS92" s="13">
        <v>0</v>
      </c>
      <c r="AT92" s="13">
        <v>0</v>
      </c>
      <c r="AU92" s="13">
        <v>0</v>
      </c>
      <c r="AV92" s="13">
        <v>0</v>
      </c>
      <c r="AW92" s="13">
        <v>0</v>
      </c>
      <c r="AX92" s="13">
        <v>0</v>
      </c>
      <c r="AY92" s="13">
        <v>0</v>
      </c>
      <c r="AZ92" s="13">
        <v>0</v>
      </c>
      <c r="BA92" s="13">
        <v>0</v>
      </c>
      <c r="BB92" s="13">
        <v>0</v>
      </c>
      <c r="BC92" s="13">
        <v>0</v>
      </c>
      <c r="BD92" s="13">
        <v>0</v>
      </c>
      <c r="BE92" s="13">
        <v>0</v>
      </c>
      <c r="BF92" s="13">
        <v>0</v>
      </c>
      <c r="BG92" s="13">
        <v>0</v>
      </c>
      <c r="BH92" s="13">
        <v>0</v>
      </c>
      <c r="BI92" s="13">
        <v>0</v>
      </c>
      <c r="BJ92" s="13">
        <v>0</v>
      </c>
      <c r="BK92" s="13">
        <v>0</v>
      </c>
      <c r="BL92" s="13">
        <v>0</v>
      </c>
      <c r="BM92" s="13">
        <v>0</v>
      </c>
      <c r="BN92" s="13">
        <v>0</v>
      </c>
      <c r="BO92" s="13">
        <v>0</v>
      </c>
      <c r="BP92" s="13">
        <v>0</v>
      </c>
      <c r="BQ92" s="13">
        <v>0</v>
      </c>
      <c r="BR92" s="13">
        <v>0</v>
      </c>
      <c r="BS92" s="13">
        <v>0</v>
      </c>
      <c r="BT92" s="13">
        <v>0</v>
      </c>
      <c r="BU92" s="13">
        <v>0</v>
      </c>
      <c r="BV92" s="13">
        <v>0</v>
      </c>
      <c r="BW92" s="13">
        <v>0</v>
      </c>
      <c r="BX92" s="13">
        <v>0</v>
      </c>
      <c r="BY92" s="13">
        <v>0</v>
      </c>
      <c r="BZ92" s="13">
        <v>0</v>
      </c>
      <c r="CA92" s="13">
        <v>0</v>
      </c>
      <c r="CB92" s="13">
        <v>200.64</v>
      </c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  <c r="IN92" s="13"/>
      <c r="IO92" s="13"/>
      <c r="IP92" s="13"/>
      <c r="IQ92" s="13"/>
      <c r="IR92" s="13"/>
    </row>
    <row r="93" spans="1:252" ht="12.75" customHeight="1">
      <c r="A93" s="10" t="str">
        <f>"пром."</f>
        <v>пром.</v>
      </c>
      <c r="B93" s="11" t="s">
        <v>92</v>
      </c>
      <c r="C93" s="12" t="str">
        <f>"40"</f>
        <v>40</v>
      </c>
      <c r="D93" s="12">
        <v>2.68</v>
      </c>
      <c r="E93" s="12">
        <v>0</v>
      </c>
      <c r="F93" s="12">
        <v>0.28000000000000003</v>
      </c>
      <c r="G93" s="12">
        <v>0</v>
      </c>
      <c r="H93" s="12">
        <v>20.079999999999998</v>
      </c>
      <c r="I93" s="12">
        <v>84.217280000000002</v>
      </c>
      <c r="J93" s="12">
        <v>0</v>
      </c>
      <c r="K93" s="12">
        <v>0</v>
      </c>
      <c r="L93" s="12">
        <v>0</v>
      </c>
      <c r="M93" s="12">
        <v>0</v>
      </c>
      <c r="N93" s="12">
        <v>17.12</v>
      </c>
      <c r="O93" s="12">
        <v>0</v>
      </c>
      <c r="P93" s="12">
        <v>2.96</v>
      </c>
      <c r="Q93" s="12">
        <v>0</v>
      </c>
      <c r="R93" s="12">
        <v>0</v>
      </c>
      <c r="S93" s="12">
        <v>0</v>
      </c>
      <c r="T93" s="12">
        <v>4.8099999999999996</v>
      </c>
      <c r="U93" s="12">
        <v>16.12</v>
      </c>
      <c r="V93" s="12">
        <v>748.96</v>
      </c>
      <c r="W93" s="12">
        <v>296.14</v>
      </c>
      <c r="X93" s="12">
        <v>93</v>
      </c>
      <c r="Y93" s="12">
        <v>83.88</v>
      </c>
      <c r="Z93" s="12">
        <v>9.9499999999999993</v>
      </c>
      <c r="AA93" s="12">
        <v>1344</v>
      </c>
      <c r="AB93" s="12">
        <v>0</v>
      </c>
      <c r="AC93" s="12">
        <v>84</v>
      </c>
      <c r="AD93" s="12">
        <v>0.68</v>
      </c>
      <c r="AE93" s="12">
        <v>0.08</v>
      </c>
      <c r="AF93" s="12">
        <v>0.43</v>
      </c>
      <c r="AG93" s="12">
        <v>0</v>
      </c>
      <c r="AH93" s="12">
        <v>3.58</v>
      </c>
      <c r="AI93" s="12">
        <v>20</v>
      </c>
      <c r="AJ93" s="13">
        <v>0</v>
      </c>
      <c r="AK93" s="13">
        <v>0</v>
      </c>
      <c r="AL93" s="13">
        <v>0</v>
      </c>
      <c r="AM93" s="13">
        <v>0</v>
      </c>
      <c r="AN93" s="13">
        <v>0</v>
      </c>
      <c r="AO93" s="13">
        <v>0</v>
      </c>
      <c r="AP93" s="13">
        <v>0</v>
      </c>
      <c r="AQ93" s="13">
        <v>0</v>
      </c>
      <c r="AR93" s="13">
        <v>0</v>
      </c>
      <c r="AS93" s="13">
        <v>0</v>
      </c>
      <c r="AT93" s="13">
        <v>0</v>
      </c>
      <c r="AU93" s="13">
        <v>0</v>
      </c>
      <c r="AV93" s="13">
        <v>0</v>
      </c>
      <c r="AW93" s="13">
        <v>0</v>
      </c>
      <c r="AX93" s="13">
        <v>0</v>
      </c>
      <c r="AY93" s="13">
        <v>0</v>
      </c>
      <c r="AZ93" s="13">
        <v>0</v>
      </c>
      <c r="BA93" s="13">
        <v>0</v>
      </c>
      <c r="BB93" s="13">
        <v>0</v>
      </c>
      <c r="BC93" s="13">
        <v>0</v>
      </c>
      <c r="BD93" s="13">
        <v>0</v>
      </c>
      <c r="BE93" s="13">
        <v>0</v>
      </c>
      <c r="BF93" s="13">
        <v>0</v>
      </c>
      <c r="BG93" s="13">
        <v>0.01</v>
      </c>
      <c r="BH93" s="13">
        <v>0</v>
      </c>
      <c r="BI93" s="13">
        <v>0.04</v>
      </c>
      <c r="BJ93" s="13">
        <v>0</v>
      </c>
      <c r="BK93" s="13">
        <v>0.35</v>
      </c>
      <c r="BL93" s="13">
        <v>0</v>
      </c>
      <c r="BM93" s="13">
        <v>0.12</v>
      </c>
      <c r="BN93" s="13">
        <v>0</v>
      </c>
      <c r="BO93" s="13">
        <v>0</v>
      </c>
      <c r="BP93" s="13">
        <v>0</v>
      </c>
      <c r="BQ93" s="13">
        <v>0</v>
      </c>
      <c r="BR93" s="13">
        <v>0.03</v>
      </c>
      <c r="BS93" s="13">
        <v>0.11</v>
      </c>
      <c r="BT93" s="13">
        <v>0</v>
      </c>
      <c r="BU93" s="13">
        <v>0</v>
      </c>
      <c r="BV93" s="13">
        <v>0.22</v>
      </c>
      <c r="BW93" s="13">
        <v>0.86</v>
      </c>
      <c r="BX93" s="13">
        <v>0</v>
      </c>
      <c r="BY93" s="13">
        <v>0</v>
      </c>
      <c r="BZ93" s="13">
        <v>0</v>
      </c>
      <c r="CA93" s="13">
        <v>0</v>
      </c>
      <c r="CB93" s="13">
        <v>3.2</v>
      </c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  <c r="FU93" s="13"/>
      <c r="FV93" s="13"/>
      <c r="FW93" s="13"/>
      <c r="FX93" s="13"/>
      <c r="FY93" s="13"/>
      <c r="FZ93" s="13"/>
      <c r="GA93" s="13"/>
      <c r="GB93" s="13"/>
      <c r="GC93" s="13"/>
      <c r="GD93" s="13"/>
      <c r="GE93" s="13"/>
      <c r="GF93" s="13"/>
      <c r="GG93" s="13"/>
      <c r="GH93" s="13"/>
      <c r="GI93" s="13"/>
      <c r="GJ93" s="13"/>
      <c r="GK93" s="13"/>
      <c r="GL93" s="13"/>
      <c r="GM93" s="13"/>
      <c r="GN93" s="13"/>
      <c r="GO93" s="13"/>
      <c r="GP93" s="13"/>
      <c r="GQ93" s="13"/>
      <c r="GR93" s="13"/>
      <c r="GS93" s="13"/>
      <c r="GT93" s="13"/>
      <c r="GU93" s="13"/>
      <c r="GV93" s="13"/>
      <c r="GW93" s="13"/>
      <c r="GX93" s="13"/>
      <c r="GY93" s="13"/>
      <c r="GZ93" s="13"/>
      <c r="HA93" s="13"/>
      <c r="HB93" s="13"/>
      <c r="HC93" s="13"/>
      <c r="HD93" s="13"/>
      <c r="HE93" s="13"/>
      <c r="HF93" s="13"/>
      <c r="HG93" s="13"/>
      <c r="HH93" s="13"/>
      <c r="HI93" s="13"/>
      <c r="HJ93" s="13"/>
      <c r="HK93" s="13"/>
      <c r="HL93" s="13"/>
      <c r="HM93" s="13"/>
      <c r="HN93" s="13"/>
      <c r="HO93" s="13"/>
      <c r="HP93" s="13"/>
      <c r="HQ93" s="13"/>
      <c r="HR93" s="13"/>
      <c r="HS93" s="13"/>
      <c r="HT93" s="13"/>
      <c r="HU93" s="13"/>
      <c r="HV93" s="13"/>
      <c r="HW93" s="13"/>
      <c r="HX93" s="13"/>
      <c r="HY93" s="13"/>
      <c r="HZ93" s="13"/>
      <c r="IA93" s="13"/>
      <c r="IB93" s="13"/>
      <c r="IC93" s="13"/>
      <c r="ID93" s="13"/>
      <c r="IE93" s="13"/>
      <c r="IF93" s="13"/>
      <c r="IG93" s="13"/>
      <c r="IH93" s="13"/>
      <c r="II93" s="13"/>
      <c r="IJ93" s="13"/>
      <c r="IK93" s="13"/>
      <c r="IL93" s="13"/>
      <c r="IM93" s="13"/>
      <c r="IN93" s="13"/>
      <c r="IO93" s="13"/>
      <c r="IP93" s="13"/>
      <c r="IQ93" s="13"/>
      <c r="IR93" s="13"/>
    </row>
    <row r="94" spans="1:252" ht="12.75" customHeight="1">
      <c r="A94" s="14" t="str">
        <f>"пром."</f>
        <v>пром.</v>
      </c>
      <c r="B94" s="15" t="s">
        <v>93</v>
      </c>
      <c r="C94" s="16" t="str">
        <f>"25"</f>
        <v>25</v>
      </c>
      <c r="D94" s="16">
        <v>1.65</v>
      </c>
      <c r="E94" s="16">
        <v>0</v>
      </c>
      <c r="F94" s="16">
        <v>0.3</v>
      </c>
      <c r="G94" s="16">
        <v>0.3</v>
      </c>
      <c r="H94" s="16">
        <v>10.43</v>
      </c>
      <c r="I94" s="16">
        <v>48.344999999999999</v>
      </c>
      <c r="J94" s="16">
        <v>0.05</v>
      </c>
      <c r="K94" s="16">
        <v>0</v>
      </c>
      <c r="L94" s="16">
        <v>0</v>
      </c>
      <c r="M94" s="16">
        <v>0</v>
      </c>
      <c r="N94" s="16">
        <v>0.3</v>
      </c>
      <c r="O94" s="16">
        <v>8.0500000000000007</v>
      </c>
      <c r="P94" s="16">
        <v>2.08</v>
      </c>
      <c r="Q94" s="16">
        <v>0</v>
      </c>
      <c r="R94" s="16">
        <v>0</v>
      </c>
      <c r="S94" s="16">
        <v>0.25</v>
      </c>
      <c r="T94" s="16">
        <v>0.63</v>
      </c>
      <c r="U94" s="16">
        <v>152.5</v>
      </c>
      <c r="V94" s="16">
        <v>61.25</v>
      </c>
      <c r="W94" s="16">
        <v>8.75</v>
      </c>
      <c r="X94" s="16">
        <v>11.75</v>
      </c>
      <c r="Y94" s="16">
        <v>39.5</v>
      </c>
      <c r="Z94" s="16">
        <v>0.98</v>
      </c>
      <c r="AA94" s="16">
        <v>0</v>
      </c>
      <c r="AB94" s="16">
        <v>1.25</v>
      </c>
      <c r="AC94" s="16">
        <v>0.25</v>
      </c>
      <c r="AD94" s="16">
        <v>0.35</v>
      </c>
      <c r="AE94" s="16">
        <v>0.05</v>
      </c>
      <c r="AF94" s="16">
        <v>0.02</v>
      </c>
      <c r="AG94" s="16">
        <v>0.18</v>
      </c>
      <c r="AH94" s="16">
        <v>0.5</v>
      </c>
      <c r="AI94" s="16">
        <v>0</v>
      </c>
      <c r="AJ94" s="5">
        <v>0</v>
      </c>
      <c r="AK94" s="5">
        <v>80.5</v>
      </c>
      <c r="AL94" s="5">
        <v>62</v>
      </c>
      <c r="AM94" s="5">
        <v>106.75</v>
      </c>
      <c r="AN94" s="5">
        <v>55.75</v>
      </c>
      <c r="AO94" s="5">
        <v>23.25</v>
      </c>
      <c r="AP94" s="5">
        <v>49.5</v>
      </c>
      <c r="AQ94" s="5">
        <v>20</v>
      </c>
      <c r="AR94" s="5">
        <v>92.75</v>
      </c>
      <c r="AS94" s="5">
        <v>74.25</v>
      </c>
      <c r="AT94" s="5">
        <v>72.75</v>
      </c>
      <c r="AU94" s="5">
        <v>116</v>
      </c>
      <c r="AV94" s="5">
        <v>31</v>
      </c>
      <c r="AW94" s="5">
        <v>77.5</v>
      </c>
      <c r="AX94" s="5">
        <v>389.75</v>
      </c>
      <c r="AY94" s="5">
        <v>0</v>
      </c>
      <c r="AZ94" s="5">
        <v>131.5</v>
      </c>
      <c r="BA94" s="5">
        <v>72.75</v>
      </c>
      <c r="BB94" s="5">
        <v>45</v>
      </c>
      <c r="BC94" s="5">
        <v>32.5</v>
      </c>
      <c r="BD94" s="5">
        <v>0</v>
      </c>
      <c r="BE94" s="5">
        <v>0</v>
      </c>
      <c r="BF94" s="5">
        <v>0</v>
      </c>
      <c r="BG94" s="5">
        <v>0</v>
      </c>
      <c r="BH94" s="5">
        <v>0</v>
      </c>
      <c r="BI94" s="5">
        <v>0</v>
      </c>
      <c r="BJ94" s="5">
        <v>0</v>
      </c>
      <c r="BK94" s="5">
        <v>0.04</v>
      </c>
      <c r="BL94" s="5">
        <v>0</v>
      </c>
      <c r="BM94" s="5">
        <v>0</v>
      </c>
      <c r="BN94" s="5">
        <v>0.01</v>
      </c>
      <c r="BO94" s="5">
        <v>0</v>
      </c>
      <c r="BP94" s="5">
        <v>0</v>
      </c>
      <c r="BQ94" s="5">
        <v>0</v>
      </c>
      <c r="BR94" s="5">
        <v>0</v>
      </c>
      <c r="BS94" s="5">
        <v>0.03</v>
      </c>
      <c r="BT94" s="5">
        <v>0</v>
      </c>
      <c r="BU94" s="5">
        <v>0</v>
      </c>
      <c r="BV94" s="5">
        <v>0.12</v>
      </c>
      <c r="BW94" s="5">
        <v>0.02</v>
      </c>
      <c r="BX94" s="5">
        <v>0</v>
      </c>
      <c r="BY94" s="5">
        <v>0</v>
      </c>
      <c r="BZ94" s="5">
        <v>0</v>
      </c>
      <c r="CA94" s="5">
        <v>0</v>
      </c>
      <c r="CB94" s="5">
        <v>11.75</v>
      </c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</row>
    <row r="95" spans="1:252" ht="12.75" customHeight="1">
      <c r="A95" s="17"/>
      <c r="B95" s="18" t="s">
        <v>103</v>
      </c>
      <c r="C95" s="19"/>
      <c r="D95" s="19">
        <v>24.11</v>
      </c>
      <c r="E95" s="19">
        <v>14.66</v>
      </c>
      <c r="F95" s="19">
        <v>21.57</v>
      </c>
      <c r="G95" s="19">
        <v>7.38</v>
      </c>
      <c r="H95" s="19">
        <v>82.33</v>
      </c>
      <c r="I95" s="19">
        <v>598.76</v>
      </c>
      <c r="J95" s="19">
        <v>10.81</v>
      </c>
      <c r="K95" s="19">
        <v>4.2300000000000004</v>
      </c>
      <c r="L95" s="19">
        <v>0</v>
      </c>
      <c r="M95" s="19">
        <v>0</v>
      </c>
      <c r="N95" s="19">
        <v>43.99</v>
      </c>
      <c r="O95" s="19">
        <v>28.22</v>
      </c>
      <c r="P95" s="19">
        <v>10.119999999999999</v>
      </c>
      <c r="Q95" s="19">
        <v>0</v>
      </c>
      <c r="R95" s="19">
        <v>0</v>
      </c>
      <c r="S95" s="19">
        <v>1.69</v>
      </c>
      <c r="T95" s="19">
        <v>13.65</v>
      </c>
      <c r="U95" s="19">
        <v>1890.42</v>
      </c>
      <c r="V95" s="19">
        <v>1749.3</v>
      </c>
      <c r="W95" s="19">
        <v>404.42</v>
      </c>
      <c r="X95" s="19">
        <v>173.09</v>
      </c>
      <c r="Y95" s="19">
        <v>358.46</v>
      </c>
      <c r="Z95" s="19">
        <v>14.7</v>
      </c>
      <c r="AA95" s="19">
        <v>1485.69</v>
      </c>
      <c r="AB95" s="19">
        <v>1511.61</v>
      </c>
      <c r="AC95" s="19">
        <v>434.19</v>
      </c>
      <c r="AD95" s="19">
        <v>7.09</v>
      </c>
      <c r="AE95" s="19">
        <v>0.53</v>
      </c>
      <c r="AF95" s="19">
        <v>0.94</v>
      </c>
      <c r="AG95" s="19">
        <v>7.16</v>
      </c>
      <c r="AH95" s="19">
        <v>14.45</v>
      </c>
      <c r="AI95" s="19">
        <v>43.11</v>
      </c>
      <c r="AJ95" s="20">
        <v>0</v>
      </c>
      <c r="AK95" s="20">
        <v>1237.07</v>
      </c>
      <c r="AL95" s="20">
        <v>960.41</v>
      </c>
      <c r="AM95" s="20">
        <v>1786.38</v>
      </c>
      <c r="AN95" s="20">
        <v>2519.91</v>
      </c>
      <c r="AO95" s="20">
        <v>520.74</v>
      </c>
      <c r="AP95" s="20">
        <v>961.99</v>
      </c>
      <c r="AQ95" s="20">
        <v>269.83999999999997</v>
      </c>
      <c r="AR95" s="20">
        <v>1012.13</v>
      </c>
      <c r="AS95" s="20">
        <v>1289.0999999999999</v>
      </c>
      <c r="AT95" s="20">
        <v>1337.15</v>
      </c>
      <c r="AU95" s="20">
        <v>2117.39</v>
      </c>
      <c r="AV95" s="20">
        <v>775.34</v>
      </c>
      <c r="AW95" s="20">
        <v>1105.18</v>
      </c>
      <c r="AX95" s="20">
        <v>4025.9</v>
      </c>
      <c r="AY95" s="20">
        <v>219.4</v>
      </c>
      <c r="AZ95" s="20">
        <v>965.24</v>
      </c>
      <c r="BA95" s="20">
        <v>966.63</v>
      </c>
      <c r="BB95" s="20">
        <v>789.33</v>
      </c>
      <c r="BC95" s="20">
        <v>337.12</v>
      </c>
      <c r="BD95" s="20">
        <v>0.08</v>
      </c>
      <c r="BE95" s="20">
        <v>0.04</v>
      </c>
      <c r="BF95" s="20">
        <v>0.02</v>
      </c>
      <c r="BG95" s="20">
        <v>0.05</v>
      </c>
      <c r="BH95" s="20">
        <v>0.06</v>
      </c>
      <c r="BI95" s="20">
        <v>0.27</v>
      </c>
      <c r="BJ95" s="20">
        <v>0</v>
      </c>
      <c r="BK95" s="20">
        <v>1.47</v>
      </c>
      <c r="BL95" s="20">
        <v>0</v>
      </c>
      <c r="BM95" s="20">
        <v>0.56999999999999995</v>
      </c>
      <c r="BN95" s="20">
        <v>0.02</v>
      </c>
      <c r="BO95" s="20">
        <v>0.04</v>
      </c>
      <c r="BP95" s="20">
        <v>0</v>
      </c>
      <c r="BQ95" s="20">
        <v>0.05</v>
      </c>
      <c r="BR95" s="20">
        <v>0.11</v>
      </c>
      <c r="BS95" s="20">
        <v>2.15</v>
      </c>
      <c r="BT95" s="20">
        <v>0</v>
      </c>
      <c r="BU95" s="20">
        <v>0</v>
      </c>
      <c r="BV95" s="20">
        <v>4.25</v>
      </c>
      <c r="BW95" s="20">
        <v>0.9</v>
      </c>
      <c r="BX95" s="20">
        <v>0</v>
      </c>
      <c r="BY95" s="20">
        <v>0</v>
      </c>
      <c r="BZ95" s="20">
        <v>0</v>
      </c>
      <c r="CA95" s="20">
        <v>0</v>
      </c>
      <c r="CB95" s="20">
        <v>812.18</v>
      </c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/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/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/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/>
      <c r="GP95" s="20"/>
      <c r="GQ95" s="20"/>
      <c r="GR95" s="20"/>
      <c r="GS95" s="20"/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/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0"/>
      <c r="HX95" s="20"/>
      <c r="HY95" s="20"/>
      <c r="HZ95" s="20"/>
      <c r="IA95" s="20"/>
      <c r="IB95" s="20"/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</row>
    <row r="96" spans="1:252" ht="12.75" customHeight="1">
      <c r="A96" s="17"/>
      <c r="B96" s="18" t="s">
        <v>95</v>
      </c>
      <c r="C96" s="19"/>
      <c r="D96" s="19">
        <f>SUM(D86+D95)</f>
        <v>43.51</v>
      </c>
      <c r="E96" s="19">
        <f t="shared" ref="E96:BP96" si="5">SUM(E86+E95)</f>
        <v>22.82</v>
      </c>
      <c r="F96" s="19">
        <f>SUM(F86+F95)</f>
        <v>39.32</v>
      </c>
      <c r="G96" s="19">
        <f t="shared" si="5"/>
        <v>10.6</v>
      </c>
      <c r="H96" s="19">
        <f t="shared" si="5"/>
        <v>182</v>
      </c>
      <c r="I96" s="19">
        <f t="shared" si="5"/>
        <v>1230.9000000000001</v>
      </c>
      <c r="J96" s="19">
        <f t="shared" si="5"/>
        <v>21.07</v>
      </c>
      <c r="K96" s="19">
        <f t="shared" si="5"/>
        <v>4.4400000000000004</v>
      </c>
      <c r="L96" s="19">
        <f t="shared" si="5"/>
        <v>0</v>
      </c>
      <c r="M96" s="19">
        <f t="shared" si="5"/>
        <v>0</v>
      </c>
      <c r="N96" s="19">
        <f t="shared" si="5"/>
        <v>70.37</v>
      </c>
      <c r="O96" s="19">
        <f t="shared" si="5"/>
        <v>97.85</v>
      </c>
      <c r="P96" s="19">
        <f t="shared" si="5"/>
        <v>13.77</v>
      </c>
      <c r="Q96" s="19">
        <f t="shared" si="5"/>
        <v>0</v>
      </c>
      <c r="R96" s="19">
        <f t="shared" si="5"/>
        <v>0</v>
      </c>
      <c r="S96" s="19">
        <f t="shared" si="5"/>
        <v>2.25</v>
      </c>
      <c r="T96" s="19">
        <f t="shared" si="5"/>
        <v>18.22</v>
      </c>
      <c r="U96" s="19">
        <f t="shared" si="5"/>
        <v>2503.5100000000002</v>
      </c>
      <c r="V96" s="19">
        <f t="shared" si="5"/>
        <v>2175.91</v>
      </c>
      <c r="W96" s="19">
        <f t="shared" si="5"/>
        <v>740.34</v>
      </c>
      <c r="X96" s="19">
        <f t="shared" si="5"/>
        <v>252.95</v>
      </c>
      <c r="Y96" s="19">
        <f t="shared" si="5"/>
        <v>712.3599999999999</v>
      </c>
      <c r="Z96" s="19">
        <f t="shared" si="5"/>
        <v>17.119999999999997</v>
      </c>
      <c r="AA96" s="19">
        <f t="shared" si="5"/>
        <v>1566.13</v>
      </c>
      <c r="AB96" s="19">
        <f t="shared" si="5"/>
        <v>1577.05</v>
      </c>
      <c r="AC96" s="19">
        <f t="shared" si="5"/>
        <v>543.35</v>
      </c>
      <c r="AD96" s="19">
        <f t="shared" si="5"/>
        <v>8.39</v>
      </c>
      <c r="AE96" s="19">
        <f t="shared" si="5"/>
        <v>0.82000000000000006</v>
      </c>
      <c r="AF96" s="19">
        <f t="shared" si="5"/>
        <v>1.28</v>
      </c>
      <c r="AG96" s="19">
        <f t="shared" si="5"/>
        <v>8.81</v>
      </c>
      <c r="AH96" s="19">
        <f t="shared" si="5"/>
        <v>20.77</v>
      </c>
      <c r="AI96" s="19">
        <f t="shared" si="5"/>
        <v>44.21</v>
      </c>
      <c r="AJ96" s="19">
        <f t="shared" si="5"/>
        <v>0</v>
      </c>
      <c r="AK96" s="19">
        <f t="shared" si="5"/>
        <v>2206.38</v>
      </c>
      <c r="AL96" s="19">
        <f t="shared" si="5"/>
        <v>1882.74</v>
      </c>
      <c r="AM96" s="19">
        <f t="shared" si="5"/>
        <v>3713.1800000000003</v>
      </c>
      <c r="AN96" s="19">
        <f t="shared" si="5"/>
        <v>3381.68</v>
      </c>
      <c r="AO96" s="19">
        <f t="shared" si="5"/>
        <v>945.01</v>
      </c>
      <c r="AP96" s="19">
        <f t="shared" si="5"/>
        <v>1671.81</v>
      </c>
      <c r="AQ96" s="19">
        <f t="shared" si="5"/>
        <v>572.29</v>
      </c>
      <c r="AR96" s="19">
        <f t="shared" si="5"/>
        <v>2018.1799999999998</v>
      </c>
      <c r="AS96" s="19">
        <f t="shared" si="5"/>
        <v>2070.2399999999998</v>
      </c>
      <c r="AT96" s="19">
        <f t="shared" si="5"/>
        <v>1902.1000000000001</v>
      </c>
      <c r="AU96" s="19">
        <f t="shared" si="5"/>
        <v>2803.09</v>
      </c>
      <c r="AV96" s="19">
        <f t="shared" si="5"/>
        <v>1088.5999999999999</v>
      </c>
      <c r="AW96" s="19">
        <f t="shared" si="5"/>
        <v>1513.47</v>
      </c>
      <c r="AX96" s="19">
        <f t="shared" si="5"/>
        <v>7370.96</v>
      </c>
      <c r="AY96" s="19">
        <f t="shared" si="5"/>
        <v>219.4</v>
      </c>
      <c r="AZ96" s="19">
        <f t="shared" si="5"/>
        <v>2188.6800000000003</v>
      </c>
      <c r="BA96" s="19">
        <f t="shared" si="5"/>
        <v>1675.22</v>
      </c>
      <c r="BB96" s="19">
        <f t="shared" si="5"/>
        <v>1636.46</v>
      </c>
      <c r="BC96" s="19">
        <f t="shared" si="5"/>
        <v>627.84</v>
      </c>
      <c r="BD96" s="19">
        <f t="shared" si="5"/>
        <v>0.32</v>
      </c>
      <c r="BE96" s="19">
        <f t="shared" si="5"/>
        <v>0.16</v>
      </c>
      <c r="BF96" s="19">
        <f t="shared" si="5"/>
        <v>0.11</v>
      </c>
      <c r="BG96" s="19">
        <f t="shared" si="5"/>
        <v>0.28000000000000003</v>
      </c>
      <c r="BH96" s="19">
        <f t="shared" si="5"/>
        <v>0.33</v>
      </c>
      <c r="BI96" s="19">
        <f t="shared" si="5"/>
        <v>1.28</v>
      </c>
      <c r="BJ96" s="19">
        <f t="shared" si="5"/>
        <v>0.03</v>
      </c>
      <c r="BK96" s="19">
        <f t="shared" si="5"/>
        <v>4.32</v>
      </c>
      <c r="BL96" s="19">
        <f t="shared" si="5"/>
        <v>0.01</v>
      </c>
      <c r="BM96" s="19">
        <f t="shared" si="5"/>
        <v>1.4</v>
      </c>
      <c r="BN96" s="19">
        <f t="shared" si="5"/>
        <v>0.04</v>
      </c>
      <c r="BO96" s="19">
        <f t="shared" si="5"/>
        <v>0.04</v>
      </c>
      <c r="BP96" s="19">
        <f t="shared" si="5"/>
        <v>0</v>
      </c>
      <c r="BQ96" s="19">
        <f t="shared" ref="BQ96:EB96" si="6">SUM(BQ86+BQ95)</f>
        <v>0.22999999999999998</v>
      </c>
      <c r="BR96" s="19">
        <f t="shared" si="6"/>
        <v>0.39</v>
      </c>
      <c r="BS96" s="19">
        <f t="shared" si="6"/>
        <v>4.97</v>
      </c>
      <c r="BT96" s="19">
        <f t="shared" si="6"/>
        <v>0</v>
      </c>
      <c r="BU96" s="19">
        <f t="shared" si="6"/>
        <v>0</v>
      </c>
      <c r="BV96" s="19">
        <f t="shared" si="6"/>
        <v>5.8</v>
      </c>
      <c r="BW96" s="19">
        <f t="shared" si="6"/>
        <v>0.93</v>
      </c>
      <c r="BX96" s="19">
        <f t="shared" si="6"/>
        <v>0</v>
      </c>
      <c r="BY96" s="19">
        <f t="shared" si="6"/>
        <v>0</v>
      </c>
      <c r="BZ96" s="19">
        <f t="shared" si="6"/>
        <v>0</v>
      </c>
      <c r="CA96" s="19">
        <f t="shared" si="6"/>
        <v>0</v>
      </c>
      <c r="CB96" s="19">
        <f t="shared" si="6"/>
        <v>1232.8799999999999</v>
      </c>
      <c r="CC96" s="19">
        <f t="shared" si="6"/>
        <v>0</v>
      </c>
      <c r="CD96" s="19">
        <f t="shared" si="6"/>
        <v>0</v>
      </c>
      <c r="CE96" s="19">
        <f t="shared" si="6"/>
        <v>0</v>
      </c>
      <c r="CF96" s="19">
        <f t="shared" si="6"/>
        <v>0</v>
      </c>
      <c r="CG96" s="19">
        <f t="shared" si="6"/>
        <v>0</v>
      </c>
      <c r="CH96" s="19">
        <f t="shared" si="6"/>
        <v>0</v>
      </c>
      <c r="CI96" s="19">
        <f t="shared" si="6"/>
        <v>0</v>
      </c>
      <c r="CJ96" s="19">
        <f t="shared" si="6"/>
        <v>0</v>
      </c>
      <c r="CK96" s="19">
        <f t="shared" si="6"/>
        <v>0</v>
      </c>
      <c r="CL96" s="19">
        <f t="shared" si="6"/>
        <v>0</v>
      </c>
      <c r="CM96" s="19">
        <f t="shared" si="6"/>
        <v>0</v>
      </c>
      <c r="CN96" s="19">
        <f t="shared" si="6"/>
        <v>0</v>
      </c>
      <c r="CO96" s="19">
        <f t="shared" si="6"/>
        <v>0</v>
      </c>
      <c r="CP96" s="19">
        <f t="shared" si="6"/>
        <v>0</v>
      </c>
      <c r="CQ96" s="19">
        <f t="shared" si="6"/>
        <v>0</v>
      </c>
      <c r="CR96" s="19">
        <f t="shared" si="6"/>
        <v>0</v>
      </c>
      <c r="CS96" s="19">
        <f t="shared" si="6"/>
        <v>0</v>
      </c>
      <c r="CT96" s="19">
        <f t="shared" si="6"/>
        <v>0</v>
      </c>
      <c r="CU96" s="19">
        <f t="shared" si="6"/>
        <v>0</v>
      </c>
      <c r="CV96" s="19">
        <f t="shared" si="6"/>
        <v>0</v>
      </c>
      <c r="CW96" s="19">
        <f t="shared" si="6"/>
        <v>0</v>
      </c>
      <c r="CX96" s="19">
        <f t="shared" si="6"/>
        <v>0</v>
      </c>
      <c r="CY96" s="19">
        <f t="shared" si="6"/>
        <v>0</v>
      </c>
      <c r="CZ96" s="19">
        <f t="shared" si="6"/>
        <v>0</v>
      </c>
      <c r="DA96" s="19">
        <f t="shared" si="6"/>
        <v>0</v>
      </c>
      <c r="DB96" s="19">
        <f t="shared" si="6"/>
        <v>0</v>
      </c>
      <c r="DC96" s="19">
        <f t="shared" si="6"/>
        <v>0</v>
      </c>
      <c r="DD96" s="19">
        <f t="shared" si="6"/>
        <v>0</v>
      </c>
      <c r="DE96" s="19">
        <f t="shared" si="6"/>
        <v>0</v>
      </c>
      <c r="DF96" s="19">
        <f t="shared" si="6"/>
        <v>0</v>
      </c>
      <c r="DG96" s="19">
        <f t="shared" si="6"/>
        <v>0</v>
      </c>
      <c r="DH96" s="19">
        <f t="shared" si="6"/>
        <v>0</v>
      </c>
      <c r="DI96" s="19">
        <f t="shared" si="6"/>
        <v>0</v>
      </c>
      <c r="DJ96" s="19">
        <f t="shared" si="6"/>
        <v>0</v>
      </c>
      <c r="DK96" s="19">
        <f t="shared" si="6"/>
        <v>0</v>
      </c>
      <c r="DL96" s="19">
        <f t="shared" si="6"/>
        <v>0</v>
      </c>
      <c r="DM96" s="19">
        <f t="shared" si="6"/>
        <v>0</v>
      </c>
      <c r="DN96" s="19">
        <f t="shared" si="6"/>
        <v>0</v>
      </c>
      <c r="DO96" s="19">
        <f t="shared" si="6"/>
        <v>0</v>
      </c>
      <c r="DP96" s="19">
        <f t="shared" si="6"/>
        <v>0</v>
      </c>
      <c r="DQ96" s="19">
        <f t="shared" si="6"/>
        <v>0</v>
      </c>
      <c r="DR96" s="19">
        <f t="shared" si="6"/>
        <v>0</v>
      </c>
      <c r="DS96" s="19">
        <f t="shared" si="6"/>
        <v>0</v>
      </c>
      <c r="DT96" s="19">
        <f t="shared" si="6"/>
        <v>0</v>
      </c>
      <c r="DU96" s="19">
        <f t="shared" si="6"/>
        <v>0</v>
      </c>
      <c r="DV96" s="19">
        <f t="shared" si="6"/>
        <v>0</v>
      </c>
      <c r="DW96" s="19">
        <f t="shared" si="6"/>
        <v>0</v>
      </c>
      <c r="DX96" s="19">
        <f t="shared" si="6"/>
        <v>0</v>
      </c>
      <c r="DY96" s="19">
        <f t="shared" si="6"/>
        <v>0</v>
      </c>
      <c r="DZ96" s="19">
        <f t="shared" si="6"/>
        <v>0</v>
      </c>
      <c r="EA96" s="19">
        <f t="shared" si="6"/>
        <v>0</v>
      </c>
      <c r="EB96" s="19">
        <f t="shared" si="6"/>
        <v>0</v>
      </c>
      <c r="EC96" s="19">
        <f t="shared" ref="EC96:GN96" si="7">SUM(EC86+EC95)</f>
        <v>0</v>
      </c>
      <c r="ED96" s="19">
        <f t="shared" si="7"/>
        <v>0</v>
      </c>
      <c r="EE96" s="19">
        <f t="shared" si="7"/>
        <v>0</v>
      </c>
      <c r="EF96" s="19">
        <f t="shared" si="7"/>
        <v>0</v>
      </c>
      <c r="EG96" s="19">
        <f t="shared" si="7"/>
        <v>0</v>
      </c>
      <c r="EH96" s="19">
        <f t="shared" si="7"/>
        <v>0</v>
      </c>
      <c r="EI96" s="19">
        <f t="shared" si="7"/>
        <v>0</v>
      </c>
      <c r="EJ96" s="19">
        <f t="shared" si="7"/>
        <v>0</v>
      </c>
      <c r="EK96" s="19">
        <f t="shared" si="7"/>
        <v>0</v>
      </c>
      <c r="EL96" s="19">
        <f t="shared" si="7"/>
        <v>0</v>
      </c>
      <c r="EM96" s="19">
        <f t="shared" si="7"/>
        <v>0</v>
      </c>
      <c r="EN96" s="19">
        <f t="shared" si="7"/>
        <v>0</v>
      </c>
      <c r="EO96" s="19">
        <f t="shared" si="7"/>
        <v>0</v>
      </c>
      <c r="EP96" s="19">
        <f t="shared" si="7"/>
        <v>0</v>
      </c>
      <c r="EQ96" s="19">
        <f t="shared" si="7"/>
        <v>0</v>
      </c>
      <c r="ER96" s="19">
        <f t="shared" si="7"/>
        <v>0</v>
      </c>
      <c r="ES96" s="19">
        <f t="shared" si="7"/>
        <v>0</v>
      </c>
      <c r="ET96" s="19">
        <f t="shared" si="7"/>
        <v>0</v>
      </c>
      <c r="EU96" s="19">
        <f t="shared" si="7"/>
        <v>0</v>
      </c>
      <c r="EV96" s="19">
        <f t="shared" si="7"/>
        <v>0</v>
      </c>
      <c r="EW96" s="19">
        <f t="shared" si="7"/>
        <v>0</v>
      </c>
      <c r="EX96" s="19">
        <f t="shared" si="7"/>
        <v>0</v>
      </c>
      <c r="EY96" s="19">
        <f t="shared" si="7"/>
        <v>0</v>
      </c>
      <c r="EZ96" s="19">
        <f t="shared" si="7"/>
        <v>0</v>
      </c>
      <c r="FA96" s="19">
        <f t="shared" si="7"/>
        <v>0</v>
      </c>
      <c r="FB96" s="19">
        <f t="shared" si="7"/>
        <v>0</v>
      </c>
      <c r="FC96" s="19">
        <f t="shared" si="7"/>
        <v>0</v>
      </c>
      <c r="FD96" s="19">
        <f t="shared" si="7"/>
        <v>0</v>
      </c>
      <c r="FE96" s="19">
        <f t="shared" si="7"/>
        <v>0</v>
      </c>
      <c r="FF96" s="19">
        <f t="shared" si="7"/>
        <v>0</v>
      </c>
      <c r="FG96" s="19">
        <f t="shared" si="7"/>
        <v>0</v>
      </c>
      <c r="FH96" s="19">
        <f t="shared" si="7"/>
        <v>0</v>
      </c>
      <c r="FI96" s="19">
        <f t="shared" si="7"/>
        <v>0</v>
      </c>
      <c r="FJ96" s="19">
        <f t="shared" si="7"/>
        <v>0</v>
      </c>
      <c r="FK96" s="19">
        <f t="shared" si="7"/>
        <v>0</v>
      </c>
      <c r="FL96" s="19">
        <f t="shared" si="7"/>
        <v>0</v>
      </c>
      <c r="FM96" s="19">
        <f t="shared" si="7"/>
        <v>0</v>
      </c>
      <c r="FN96" s="19">
        <f t="shared" si="7"/>
        <v>0</v>
      </c>
      <c r="FO96" s="19">
        <f t="shared" si="7"/>
        <v>0</v>
      </c>
      <c r="FP96" s="19">
        <f t="shared" si="7"/>
        <v>0</v>
      </c>
      <c r="FQ96" s="19">
        <f t="shared" si="7"/>
        <v>0</v>
      </c>
      <c r="FR96" s="19">
        <f t="shared" si="7"/>
        <v>0</v>
      </c>
      <c r="FS96" s="19">
        <f t="shared" si="7"/>
        <v>0</v>
      </c>
      <c r="FT96" s="19">
        <f t="shared" si="7"/>
        <v>0</v>
      </c>
      <c r="FU96" s="19">
        <f t="shared" si="7"/>
        <v>0</v>
      </c>
      <c r="FV96" s="19">
        <f t="shared" si="7"/>
        <v>0</v>
      </c>
      <c r="FW96" s="19">
        <f t="shared" si="7"/>
        <v>0</v>
      </c>
      <c r="FX96" s="19">
        <f t="shared" si="7"/>
        <v>0</v>
      </c>
      <c r="FY96" s="19">
        <f t="shared" si="7"/>
        <v>0</v>
      </c>
      <c r="FZ96" s="19">
        <f t="shared" si="7"/>
        <v>0</v>
      </c>
      <c r="GA96" s="19">
        <f t="shared" si="7"/>
        <v>0</v>
      </c>
      <c r="GB96" s="19">
        <f t="shared" si="7"/>
        <v>0</v>
      </c>
      <c r="GC96" s="19">
        <f t="shared" si="7"/>
        <v>0</v>
      </c>
      <c r="GD96" s="19">
        <f t="shared" si="7"/>
        <v>0</v>
      </c>
      <c r="GE96" s="19">
        <f t="shared" si="7"/>
        <v>0</v>
      </c>
      <c r="GF96" s="19">
        <f t="shared" si="7"/>
        <v>0</v>
      </c>
      <c r="GG96" s="19">
        <f t="shared" si="7"/>
        <v>0</v>
      </c>
      <c r="GH96" s="19">
        <f t="shared" si="7"/>
        <v>0</v>
      </c>
      <c r="GI96" s="19">
        <f t="shared" si="7"/>
        <v>0</v>
      </c>
      <c r="GJ96" s="19">
        <f t="shared" si="7"/>
        <v>0</v>
      </c>
      <c r="GK96" s="19">
        <f t="shared" si="7"/>
        <v>0</v>
      </c>
      <c r="GL96" s="19">
        <f t="shared" si="7"/>
        <v>0</v>
      </c>
      <c r="GM96" s="19">
        <f t="shared" si="7"/>
        <v>0</v>
      </c>
      <c r="GN96" s="19">
        <f t="shared" si="7"/>
        <v>0</v>
      </c>
      <c r="GO96" s="19">
        <f t="shared" ref="GO96:IR96" si="8">SUM(GO86+GO95)</f>
        <v>0</v>
      </c>
      <c r="GP96" s="19">
        <f t="shared" si="8"/>
        <v>0</v>
      </c>
      <c r="GQ96" s="19">
        <f t="shared" si="8"/>
        <v>0</v>
      </c>
      <c r="GR96" s="19">
        <f t="shared" si="8"/>
        <v>0</v>
      </c>
      <c r="GS96" s="19">
        <f t="shared" si="8"/>
        <v>0</v>
      </c>
      <c r="GT96" s="19">
        <f t="shared" si="8"/>
        <v>0</v>
      </c>
      <c r="GU96" s="19">
        <f t="shared" si="8"/>
        <v>0</v>
      </c>
      <c r="GV96" s="19">
        <f t="shared" si="8"/>
        <v>0</v>
      </c>
      <c r="GW96" s="19">
        <f t="shared" si="8"/>
        <v>0</v>
      </c>
      <c r="GX96" s="19">
        <f t="shared" si="8"/>
        <v>0</v>
      </c>
      <c r="GY96" s="19">
        <f t="shared" si="8"/>
        <v>0</v>
      </c>
      <c r="GZ96" s="19">
        <f t="shared" si="8"/>
        <v>0</v>
      </c>
      <c r="HA96" s="19">
        <f t="shared" si="8"/>
        <v>0</v>
      </c>
      <c r="HB96" s="19">
        <f t="shared" si="8"/>
        <v>0</v>
      </c>
      <c r="HC96" s="19">
        <f t="shared" si="8"/>
        <v>0</v>
      </c>
      <c r="HD96" s="19">
        <f t="shared" si="8"/>
        <v>0</v>
      </c>
      <c r="HE96" s="19">
        <f t="shared" si="8"/>
        <v>0</v>
      </c>
      <c r="HF96" s="19">
        <f t="shared" si="8"/>
        <v>0</v>
      </c>
      <c r="HG96" s="19">
        <f t="shared" si="8"/>
        <v>0</v>
      </c>
      <c r="HH96" s="19">
        <f t="shared" si="8"/>
        <v>0</v>
      </c>
      <c r="HI96" s="19">
        <f t="shared" si="8"/>
        <v>0</v>
      </c>
      <c r="HJ96" s="19">
        <f t="shared" si="8"/>
        <v>0</v>
      </c>
      <c r="HK96" s="19">
        <f t="shared" si="8"/>
        <v>0</v>
      </c>
      <c r="HL96" s="19">
        <f t="shared" si="8"/>
        <v>0</v>
      </c>
      <c r="HM96" s="19">
        <f t="shared" si="8"/>
        <v>0</v>
      </c>
      <c r="HN96" s="19">
        <f t="shared" si="8"/>
        <v>0</v>
      </c>
      <c r="HO96" s="19">
        <f t="shared" si="8"/>
        <v>0</v>
      </c>
      <c r="HP96" s="19">
        <f t="shared" si="8"/>
        <v>0</v>
      </c>
      <c r="HQ96" s="19">
        <f t="shared" si="8"/>
        <v>0</v>
      </c>
      <c r="HR96" s="19">
        <f t="shared" si="8"/>
        <v>0</v>
      </c>
      <c r="HS96" s="19">
        <f t="shared" si="8"/>
        <v>0</v>
      </c>
      <c r="HT96" s="19">
        <f t="shared" si="8"/>
        <v>0</v>
      </c>
      <c r="HU96" s="19">
        <f t="shared" si="8"/>
        <v>0</v>
      </c>
      <c r="HV96" s="19">
        <f t="shared" si="8"/>
        <v>0</v>
      </c>
      <c r="HW96" s="19">
        <f t="shared" si="8"/>
        <v>0</v>
      </c>
      <c r="HX96" s="19">
        <f t="shared" si="8"/>
        <v>0</v>
      </c>
      <c r="HY96" s="19">
        <f t="shared" si="8"/>
        <v>0</v>
      </c>
      <c r="HZ96" s="19">
        <f t="shared" si="8"/>
        <v>0</v>
      </c>
      <c r="IA96" s="19">
        <f t="shared" si="8"/>
        <v>0</v>
      </c>
      <c r="IB96" s="19">
        <f t="shared" si="8"/>
        <v>0</v>
      </c>
      <c r="IC96" s="19">
        <f t="shared" si="8"/>
        <v>0</v>
      </c>
      <c r="ID96" s="19">
        <f t="shared" si="8"/>
        <v>0</v>
      </c>
      <c r="IE96" s="19">
        <f t="shared" si="8"/>
        <v>0</v>
      </c>
      <c r="IF96" s="19">
        <f t="shared" si="8"/>
        <v>0</v>
      </c>
      <c r="IG96" s="19">
        <f t="shared" si="8"/>
        <v>0</v>
      </c>
      <c r="IH96" s="19">
        <f t="shared" si="8"/>
        <v>0</v>
      </c>
      <c r="II96" s="19">
        <f t="shared" si="8"/>
        <v>0</v>
      </c>
      <c r="IJ96" s="19">
        <f t="shared" si="8"/>
        <v>0</v>
      </c>
      <c r="IK96" s="19">
        <f t="shared" si="8"/>
        <v>0</v>
      </c>
      <c r="IL96" s="19">
        <f t="shared" si="8"/>
        <v>0</v>
      </c>
      <c r="IM96" s="19">
        <f t="shared" si="8"/>
        <v>0</v>
      </c>
      <c r="IN96" s="19">
        <f t="shared" si="8"/>
        <v>0</v>
      </c>
      <c r="IO96" s="19">
        <f t="shared" si="8"/>
        <v>0</v>
      </c>
      <c r="IP96" s="19">
        <f t="shared" si="8"/>
        <v>0</v>
      </c>
      <c r="IQ96" s="19">
        <f t="shared" si="8"/>
        <v>0</v>
      </c>
      <c r="IR96" s="19">
        <f t="shared" si="8"/>
        <v>0</v>
      </c>
    </row>
    <row r="98" spans="1:252" ht="12.75" customHeight="1">
      <c r="B98" s="21" t="s">
        <v>120</v>
      </c>
    </row>
    <row r="99" spans="1:252" ht="12.75" customHeight="1">
      <c r="B99" s="8" t="s">
        <v>87</v>
      </c>
    </row>
    <row r="100" spans="1:252" ht="12.75" customHeight="1">
      <c r="A100" s="10" t="str">
        <f>"11-2/8"</f>
        <v>11-2/8</v>
      </c>
      <c r="B100" s="11" t="s">
        <v>143</v>
      </c>
      <c r="C100" s="12" t="str">
        <f>"100"</f>
        <v>100</v>
      </c>
      <c r="D100" s="12">
        <v>24.27</v>
      </c>
      <c r="E100" s="12">
        <v>24.27</v>
      </c>
      <c r="F100" s="12">
        <v>10.6</v>
      </c>
      <c r="G100" s="12">
        <v>5.99</v>
      </c>
      <c r="H100" s="12">
        <v>0</v>
      </c>
      <c r="I100" s="12">
        <v>192.47023333333343</v>
      </c>
      <c r="J100" s="12">
        <v>2.63</v>
      </c>
      <c r="K100" s="12">
        <v>4.33</v>
      </c>
      <c r="L100" s="12">
        <v>0</v>
      </c>
      <c r="M100" s="12">
        <v>0</v>
      </c>
      <c r="N100" s="12">
        <v>0</v>
      </c>
      <c r="O100" s="12">
        <v>0</v>
      </c>
      <c r="P100" s="12">
        <v>0</v>
      </c>
      <c r="Q100" s="12">
        <v>0</v>
      </c>
      <c r="R100" s="12">
        <v>0</v>
      </c>
      <c r="S100" s="12">
        <v>0</v>
      </c>
      <c r="T100" s="12">
        <v>1.94</v>
      </c>
      <c r="U100" s="12">
        <v>135.22999999999999</v>
      </c>
      <c r="V100" s="12">
        <v>371.69</v>
      </c>
      <c r="W100" s="12">
        <v>12.2</v>
      </c>
      <c r="X100" s="12">
        <v>24.4</v>
      </c>
      <c r="Y100" s="12">
        <v>425.81</v>
      </c>
      <c r="Z100" s="12">
        <v>9.35</v>
      </c>
      <c r="AA100" s="12">
        <v>11343.33</v>
      </c>
      <c r="AB100" s="12">
        <v>1175.83</v>
      </c>
      <c r="AC100" s="12">
        <v>11574.35</v>
      </c>
      <c r="AD100" s="12">
        <v>4.18</v>
      </c>
      <c r="AE100" s="12">
        <v>0.33</v>
      </c>
      <c r="AF100" s="12">
        <v>2.42</v>
      </c>
      <c r="AG100" s="12">
        <v>9.9600000000000009</v>
      </c>
      <c r="AH100" s="12">
        <v>17.98</v>
      </c>
      <c r="AI100" s="12">
        <v>15.98</v>
      </c>
      <c r="AJ100" s="13">
        <v>0</v>
      </c>
      <c r="AK100" s="13">
        <v>1690.52</v>
      </c>
      <c r="AL100" s="13">
        <v>1255.3499999999999</v>
      </c>
      <c r="AM100" s="13">
        <v>2160.9299999999998</v>
      </c>
      <c r="AN100" s="13">
        <v>1942.67</v>
      </c>
      <c r="AO100" s="13">
        <v>593.78</v>
      </c>
      <c r="AP100" s="13">
        <v>1100.8</v>
      </c>
      <c r="AQ100" s="13">
        <v>322.64999999999998</v>
      </c>
      <c r="AR100" s="13">
        <v>1258.06</v>
      </c>
      <c r="AS100" s="13">
        <v>0</v>
      </c>
      <c r="AT100" s="13">
        <v>0</v>
      </c>
      <c r="AU100" s="13">
        <v>0</v>
      </c>
      <c r="AV100" s="13">
        <v>595.14</v>
      </c>
      <c r="AW100" s="13">
        <v>0</v>
      </c>
      <c r="AX100" s="13">
        <v>0</v>
      </c>
      <c r="AY100" s="13">
        <v>0</v>
      </c>
      <c r="AZ100" s="13">
        <v>0</v>
      </c>
      <c r="BA100" s="13">
        <v>0</v>
      </c>
      <c r="BB100" s="13">
        <v>0</v>
      </c>
      <c r="BC100" s="13">
        <v>0</v>
      </c>
      <c r="BD100" s="13">
        <v>0</v>
      </c>
      <c r="BE100" s="13">
        <v>0</v>
      </c>
      <c r="BF100" s="13">
        <v>0</v>
      </c>
      <c r="BG100" s="13">
        <v>0</v>
      </c>
      <c r="BH100" s="13">
        <v>0</v>
      </c>
      <c r="BI100" s="13">
        <v>0</v>
      </c>
      <c r="BJ100" s="13">
        <v>0</v>
      </c>
      <c r="BK100" s="13">
        <v>0.37</v>
      </c>
      <c r="BL100" s="13">
        <v>0</v>
      </c>
      <c r="BM100" s="13">
        <v>0.25</v>
      </c>
      <c r="BN100" s="13">
        <v>0.02</v>
      </c>
      <c r="BO100" s="13">
        <v>0.04</v>
      </c>
      <c r="BP100" s="13">
        <v>0</v>
      </c>
      <c r="BQ100" s="13">
        <v>0</v>
      </c>
      <c r="BR100" s="13">
        <v>0</v>
      </c>
      <c r="BS100" s="13">
        <v>1.42</v>
      </c>
      <c r="BT100" s="13">
        <v>0</v>
      </c>
      <c r="BU100" s="13">
        <v>0</v>
      </c>
      <c r="BV100" s="13">
        <v>3.54</v>
      </c>
      <c r="BW100" s="13">
        <v>0</v>
      </c>
      <c r="BX100" s="13">
        <v>0</v>
      </c>
      <c r="BY100" s="13">
        <v>0</v>
      </c>
      <c r="BZ100" s="13">
        <v>0</v>
      </c>
      <c r="CA100" s="13">
        <v>0</v>
      </c>
      <c r="CB100" s="13">
        <v>99.19</v>
      </c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/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  <c r="GL100" s="13"/>
      <c r="GM100" s="13"/>
      <c r="GN100" s="13"/>
      <c r="GO100" s="13"/>
      <c r="GP100" s="13"/>
      <c r="GQ100" s="13"/>
      <c r="GR100" s="13"/>
      <c r="GS100" s="13"/>
      <c r="GT100" s="13"/>
      <c r="GU100" s="13"/>
      <c r="GV100" s="13"/>
      <c r="GW100" s="13"/>
      <c r="GX100" s="13"/>
      <c r="GY100" s="13"/>
      <c r="GZ100" s="13"/>
      <c r="HA100" s="13"/>
      <c r="HB100" s="13"/>
      <c r="HC100" s="13"/>
      <c r="HD100" s="13"/>
      <c r="HE100" s="13"/>
      <c r="HF100" s="13"/>
      <c r="HG100" s="13"/>
      <c r="HH100" s="13"/>
      <c r="HI100" s="13"/>
      <c r="HJ100" s="13"/>
      <c r="HK100" s="13"/>
      <c r="HL100" s="13"/>
      <c r="HM100" s="13"/>
      <c r="HN100" s="13"/>
      <c r="HO100" s="13"/>
      <c r="HP100" s="13"/>
      <c r="HQ100" s="13"/>
      <c r="HR100" s="13"/>
      <c r="HS100" s="13"/>
      <c r="HT100" s="13"/>
      <c r="HU100" s="13"/>
      <c r="HV100" s="13"/>
      <c r="HW100" s="13"/>
      <c r="HX100" s="13"/>
      <c r="HY100" s="13"/>
      <c r="HZ100" s="13"/>
      <c r="IA100" s="13"/>
      <c r="IB100" s="13"/>
      <c r="IC100" s="13"/>
      <c r="ID100" s="13"/>
      <c r="IE100" s="13"/>
      <c r="IF100" s="13"/>
      <c r="IG100" s="13"/>
      <c r="IH100" s="13"/>
      <c r="II100" s="13"/>
      <c r="IJ100" s="13"/>
      <c r="IK100" s="13"/>
      <c r="IL100" s="13"/>
      <c r="IM100" s="13"/>
      <c r="IN100" s="13"/>
      <c r="IO100" s="13"/>
      <c r="IP100" s="13"/>
      <c r="IQ100" s="13"/>
      <c r="IR100" s="13"/>
    </row>
    <row r="101" spans="1:252" ht="12.75" customHeight="1">
      <c r="A101" s="10" t="str">
        <f>"8/11"</f>
        <v>8/11</v>
      </c>
      <c r="B101" s="11" t="s">
        <v>89</v>
      </c>
      <c r="C101" s="12" t="str">
        <f>"30"</f>
        <v>30</v>
      </c>
      <c r="D101" s="12">
        <v>0.21</v>
      </c>
      <c r="E101" s="12">
        <v>0</v>
      </c>
      <c r="F101" s="12">
        <v>0.64</v>
      </c>
      <c r="G101" s="12">
        <v>0.5</v>
      </c>
      <c r="H101" s="12">
        <v>1.55</v>
      </c>
      <c r="I101" s="12">
        <v>12.653760431754</v>
      </c>
      <c r="J101" s="12">
        <v>0.23</v>
      </c>
      <c r="K101" s="12">
        <v>0.36</v>
      </c>
      <c r="L101" s="12">
        <v>0</v>
      </c>
      <c r="M101" s="12">
        <v>0</v>
      </c>
      <c r="N101" s="12">
        <v>0.69</v>
      </c>
      <c r="O101" s="12">
        <v>0.76</v>
      </c>
      <c r="P101" s="12">
        <v>0.11</v>
      </c>
      <c r="Q101" s="12">
        <v>0</v>
      </c>
      <c r="R101" s="12">
        <v>0</v>
      </c>
      <c r="S101" s="12">
        <v>0.04</v>
      </c>
      <c r="T101" s="12">
        <v>7.0000000000000007E-2</v>
      </c>
      <c r="U101" s="12">
        <v>0.7</v>
      </c>
      <c r="V101" s="12">
        <v>14.12</v>
      </c>
      <c r="W101" s="12">
        <v>1</v>
      </c>
      <c r="X101" s="12">
        <v>1.31</v>
      </c>
      <c r="Y101" s="12">
        <v>2.69</v>
      </c>
      <c r="Z101" s="12">
        <v>0.05</v>
      </c>
      <c r="AA101" s="12">
        <v>1.77</v>
      </c>
      <c r="AB101" s="12">
        <v>168.06</v>
      </c>
      <c r="AC101" s="12">
        <v>49.21</v>
      </c>
      <c r="AD101" s="12">
        <v>0.28000000000000003</v>
      </c>
      <c r="AE101" s="12">
        <v>0</v>
      </c>
      <c r="AF101" s="12">
        <v>0</v>
      </c>
      <c r="AG101" s="12">
        <v>0.04</v>
      </c>
      <c r="AH101" s="12">
        <v>0.1</v>
      </c>
      <c r="AI101" s="12">
        <v>0.05</v>
      </c>
      <c r="AJ101" s="13">
        <v>0</v>
      </c>
      <c r="AK101" s="13">
        <v>6.39</v>
      </c>
      <c r="AL101" s="13">
        <v>5.76</v>
      </c>
      <c r="AM101" s="13">
        <v>10.39</v>
      </c>
      <c r="AN101" s="13">
        <v>3.72</v>
      </c>
      <c r="AO101" s="13">
        <v>1.99</v>
      </c>
      <c r="AP101" s="13">
        <v>4.32</v>
      </c>
      <c r="AQ101" s="13">
        <v>1.4</v>
      </c>
      <c r="AR101" s="13">
        <v>6.5</v>
      </c>
      <c r="AS101" s="13">
        <v>4.82</v>
      </c>
      <c r="AT101" s="13">
        <v>5.49</v>
      </c>
      <c r="AU101" s="13">
        <v>6.61</v>
      </c>
      <c r="AV101" s="13">
        <v>2.67</v>
      </c>
      <c r="AW101" s="13">
        <v>4.68</v>
      </c>
      <c r="AX101" s="13">
        <v>40.67</v>
      </c>
      <c r="AY101" s="13">
        <v>0</v>
      </c>
      <c r="AZ101" s="13">
        <v>11.99</v>
      </c>
      <c r="BA101" s="13">
        <v>6.56</v>
      </c>
      <c r="BB101" s="13">
        <v>3.34</v>
      </c>
      <c r="BC101" s="13">
        <v>2.58</v>
      </c>
      <c r="BD101" s="13">
        <v>0.01</v>
      </c>
      <c r="BE101" s="13">
        <v>0</v>
      </c>
      <c r="BF101" s="13">
        <v>0</v>
      </c>
      <c r="BG101" s="13">
        <v>0.01</v>
      </c>
      <c r="BH101" s="13">
        <v>0.01</v>
      </c>
      <c r="BI101" s="13">
        <v>0.02</v>
      </c>
      <c r="BJ101" s="13">
        <v>0</v>
      </c>
      <c r="BK101" s="13">
        <v>0.1</v>
      </c>
      <c r="BL101" s="13">
        <v>0</v>
      </c>
      <c r="BM101" s="13">
        <v>0.04</v>
      </c>
      <c r="BN101" s="13">
        <v>0</v>
      </c>
      <c r="BO101" s="13">
        <v>0</v>
      </c>
      <c r="BP101" s="13">
        <v>0</v>
      </c>
      <c r="BQ101" s="13">
        <v>0</v>
      </c>
      <c r="BR101" s="13">
        <v>0.01</v>
      </c>
      <c r="BS101" s="13">
        <v>0.16</v>
      </c>
      <c r="BT101" s="13">
        <v>0</v>
      </c>
      <c r="BU101" s="13">
        <v>0</v>
      </c>
      <c r="BV101" s="13">
        <v>0.3</v>
      </c>
      <c r="BW101" s="13">
        <v>0</v>
      </c>
      <c r="BX101" s="13">
        <v>0</v>
      </c>
      <c r="BY101" s="13">
        <v>0</v>
      </c>
      <c r="BZ101" s="13">
        <v>0</v>
      </c>
      <c r="CA101" s="13">
        <v>0</v>
      </c>
      <c r="CB101" s="13">
        <v>30.85</v>
      </c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/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  <c r="GL101" s="13"/>
      <c r="GM101" s="13"/>
      <c r="GN101" s="13"/>
      <c r="GO101" s="13"/>
      <c r="GP101" s="13"/>
      <c r="GQ101" s="13"/>
      <c r="GR101" s="13"/>
      <c r="GS101" s="13"/>
      <c r="GT101" s="13"/>
      <c r="GU101" s="13"/>
      <c r="GV101" s="13"/>
      <c r="GW101" s="13"/>
      <c r="GX101" s="13"/>
      <c r="GY101" s="13"/>
      <c r="GZ101" s="13"/>
      <c r="HA101" s="13"/>
      <c r="HB101" s="13"/>
      <c r="HC101" s="13"/>
      <c r="HD101" s="13"/>
      <c r="HE101" s="13"/>
      <c r="HF101" s="13"/>
      <c r="HG101" s="13"/>
      <c r="HH101" s="13"/>
      <c r="HI101" s="13"/>
      <c r="HJ101" s="13"/>
      <c r="HK101" s="13"/>
      <c r="HL101" s="13"/>
      <c r="HM101" s="13"/>
      <c r="HN101" s="13"/>
      <c r="HO101" s="13"/>
      <c r="HP101" s="13"/>
      <c r="HQ101" s="13"/>
      <c r="HR101" s="13"/>
      <c r="HS101" s="13"/>
      <c r="HT101" s="13"/>
      <c r="HU101" s="13"/>
      <c r="HV101" s="13"/>
      <c r="HW101" s="13"/>
      <c r="HX101" s="13"/>
      <c r="HY101" s="13"/>
      <c r="HZ101" s="13"/>
      <c r="IA101" s="13"/>
      <c r="IB101" s="13"/>
      <c r="IC101" s="13"/>
      <c r="ID101" s="13"/>
      <c r="IE101" s="13"/>
      <c r="IF101" s="13"/>
      <c r="IG101" s="13"/>
      <c r="IH101" s="13"/>
      <c r="II101" s="13"/>
      <c r="IJ101" s="13"/>
      <c r="IK101" s="13"/>
      <c r="IL101" s="13"/>
      <c r="IM101" s="13"/>
      <c r="IN101" s="13"/>
      <c r="IO101" s="13"/>
      <c r="IP101" s="13"/>
      <c r="IQ101" s="13"/>
      <c r="IR101" s="13"/>
    </row>
    <row r="102" spans="1:252" ht="12.75" customHeight="1">
      <c r="A102" s="10" t="str">
        <f>"39/3"</f>
        <v>39/3</v>
      </c>
      <c r="B102" s="11" t="s">
        <v>101</v>
      </c>
      <c r="C102" s="12" t="str">
        <f>"180"</f>
        <v>180</v>
      </c>
      <c r="D102" s="12">
        <v>7.89</v>
      </c>
      <c r="E102" s="12">
        <v>0</v>
      </c>
      <c r="F102" s="12">
        <v>2.0699999999999998</v>
      </c>
      <c r="G102" s="12">
        <v>2.0699999999999998</v>
      </c>
      <c r="H102" s="12">
        <v>41.37</v>
      </c>
      <c r="I102" s="12">
        <v>205.09637939999999</v>
      </c>
      <c r="J102" s="12">
        <v>0.38</v>
      </c>
      <c r="K102" s="12">
        <v>0</v>
      </c>
      <c r="L102" s="12">
        <v>0</v>
      </c>
      <c r="M102" s="12">
        <v>0</v>
      </c>
      <c r="N102" s="12">
        <v>0.88</v>
      </c>
      <c r="O102" s="12">
        <v>33.630000000000003</v>
      </c>
      <c r="P102" s="12">
        <v>6.86</v>
      </c>
      <c r="Q102" s="12">
        <v>0</v>
      </c>
      <c r="R102" s="12">
        <v>0</v>
      </c>
      <c r="S102" s="12">
        <v>0</v>
      </c>
      <c r="T102" s="12">
        <v>1.54</v>
      </c>
      <c r="U102" s="12">
        <v>174.35</v>
      </c>
      <c r="V102" s="12">
        <v>240.43</v>
      </c>
      <c r="W102" s="12">
        <v>14</v>
      </c>
      <c r="X102" s="12">
        <v>121.5</v>
      </c>
      <c r="Y102" s="12">
        <v>177.41</v>
      </c>
      <c r="Z102" s="12">
        <v>4.17</v>
      </c>
      <c r="AA102" s="12">
        <v>0</v>
      </c>
      <c r="AB102" s="12">
        <v>5.75</v>
      </c>
      <c r="AC102" s="12">
        <v>1.28</v>
      </c>
      <c r="AD102" s="12">
        <v>0.51</v>
      </c>
      <c r="AE102" s="12">
        <v>0.23</v>
      </c>
      <c r="AF102" s="12">
        <v>0.12</v>
      </c>
      <c r="AG102" s="12">
        <v>2.2799999999999998</v>
      </c>
      <c r="AH102" s="12">
        <v>4.5999999999999996</v>
      </c>
      <c r="AI102" s="12">
        <v>0</v>
      </c>
      <c r="AJ102" s="13">
        <v>0</v>
      </c>
      <c r="AK102" s="13">
        <v>369.47</v>
      </c>
      <c r="AL102" s="13">
        <v>288.06</v>
      </c>
      <c r="AM102" s="13">
        <v>466.53</v>
      </c>
      <c r="AN102" s="13">
        <v>331.9</v>
      </c>
      <c r="AO102" s="13">
        <v>200.39</v>
      </c>
      <c r="AP102" s="13">
        <v>250.49</v>
      </c>
      <c r="AQ102" s="13">
        <v>112.72</v>
      </c>
      <c r="AR102" s="13">
        <v>370.72</v>
      </c>
      <c r="AS102" s="13">
        <v>363.21</v>
      </c>
      <c r="AT102" s="13">
        <v>701.37</v>
      </c>
      <c r="AU102" s="13">
        <v>690.09</v>
      </c>
      <c r="AV102" s="13">
        <v>187.87</v>
      </c>
      <c r="AW102" s="13">
        <v>450.88</v>
      </c>
      <c r="AX102" s="13">
        <v>1415.26</v>
      </c>
      <c r="AY102" s="13">
        <v>0</v>
      </c>
      <c r="AZ102" s="13">
        <v>313.11</v>
      </c>
      <c r="BA102" s="13">
        <v>379.49</v>
      </c>
      <c r="BB102" s="13">
        <v>269.27</v>
      </c>
      <c r="BC102" s="13">
        <v>206.65</v>
      </c>
      <c r="BD102" s="13">
        <v>0</v>
      </c>
      <c r="BE102" s="13">
        <v>0</v>
      </c>
      <c r="BF102" s="13">
        <v>0</v>
      </c>
      <c r="BG102" s="13">
        <v>0</v>
      </c>
      <c r="BH102" s="13">
        <v>0</v>
      </c>
      <c r="BI102" s="13">
        <v>0.01</v>
      </c>
      <c r="BJ102" s="13">
        <v>0</v>
      </c>
      <c r="BK102" s="13">
        <v>0.33</v>
      </c>
      <c r="BL102" s="13">
        <v>0</v>
      </c>
      <c r="BM102" s="13">
        <v>0.03</v>
      </c>
      <c r="BN102" s="13">
        <v>0.01</v>
      </c>
      <c r="BO102" s="13">
        <v>0</v>
      </c>
      <c r="BP102" s="13">
        <v>0</v>
      </c>
      <c r="BQ102" s="13">
        <v>0</v>
      </c>
      <c r="BR102" s="13">
        <v>0.01</v>
      </c>
      <c r="BS102" s="13">
        <v>0.67</v>
      </c>
      <c r="BT102" s="13">
        <v>0.01</v>
      </c>
      <c r="BU102" s="13">
        <v>0</v>
      </c>
      <c r="BV102" s="13">
        <v>0.66</v>
      </c>
      <c r="BW102" s="13">
        <v>0.06</v>
      </c>
      <c r="BX102" s="13">
        <v>0</v>
      </c>
      <c r="BY102" s="13">
        <v>0</v>
      </c>
      <c r="BZ102" s="13">
        <v>0</v>
      </c>
      <c r="CA102" s="13">
        <v>0</v>
      </c>
      <c r="CB102" s="13">
        <v>105.25</v>
      </c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  <c r="FW102" s="13"/>
      <c r="FX102" s="13"/>
      <c r="FY102" s="13"/>
      <c r="FZ102" s="13"/>
      <c r="GA102" s="13"/>
      <c r="GB102" s="13"/>
      <c r="GC102" s="13"/>
      <c r="GD102" s="13"/>
      <c r="GE102" s="13"/>
      <c r="GF102" s="13"/>
      <c r="GG102" s="13"/>
      <c r="GH102" s="13"/>
      <c r="GI102" s="13"/>
      <c r="GJ102" s="13"/>
      <c r="GK102" s="13"/>
      <c r="GL102" s="13"/>
      <c r="GM102" s="13"/>
      <c r="GN102" s="13"/>
      <c r="GO102" s="13"/>
      <c r="GP102" s="13"/>
      <c r="GQ102" s="13"/>
      <c r="GR102" s="13"/>
      <c r="GS102" s="13"/>
      <c r="GT102" s="13"/>
      <c r="GU102" s="13"/>
      <c r="GV102" s="13"/>
      <c r="GW102" s="13"/>
      <c r="GX102" s="13"/>
      <c r="GY102" s="13"/>
      <c r="GZ102" s="13"/>
      <c r="HA102" s="13"/>
      <c r="HB102" s="13"/>
      <c r="HC102" s="13"/>
      <c r="HD102" s="13"/>
      <c r="HE102" s="13"/>
      <c r="HF102" s="13"/>
      <c r="HG102" s="13"/>
      <c r="HH102" s="13"/>
      <c r="HI102" s="13"/>
      <c r="HJ102" s="13"/>
      <c r="HK102" s="13"/>
      <c r="HL102" s="13"/>
      <c r="HM102" s="13"/>
      <c r="HN102" s="13"/>
      <c r="HO102" s="13"/>
      <c r="HP102" s="13"/>
      <c r="HQ102" s="13"/>
      <c r="HR102" s="13"/>
      <c r="HS102" s="13"/>
      <c r="HT102" s="13"/>
      <c r="HU102" s="13"/>
      <c r="HV102" s="13"/>
      <c r="HW102" s="13"/>
      <c r="HX102" s="13"/>
      <c r="HY102" s="13"/>
      <c r="HZ102" s="13"/>
      <c r="IA102" s="13"/>
      <c r="IB102" s="13"/>
      <c r="IC102" s="13"/>
      <c r="ID102" s="13"/>
      <c r="IE102" s="13"/>
      <c r="IF102" s="13"/>
      <c r="IG102" s="13"/>
      <c r="IH102" s="13"/>
      <c r="II102" s="13"/>
      <c r="IJ102" s="13"/>
      <c r="IK102" s="13"/>
      <c r="IL102" s="13"/>
      <c r="IM102" s="13"/>
      <c r="IN102" s="13"/>
      <c r="IO102" s="13"/>
      <c r="IP102" s="13"/>
      <c r="IQ102" s="13"/>
      <c r="IR102" s="13"/>
    </row>
    <row r="103" spans="1:252" ht="12.75" customHeight="1">
      <c r="A103" s="10" t="str">
        <f>"27/10"</f>
        <v>27/10</v>
      </c>
      <c r="B103" s="11" t="s">
        <v>91</v>
      </c>
      <c r="C103" s="12" t="str">
        <f>"200"</f>
        <v>200</v>
      </c>
      <c r="D103" s="12">
        <v>0.08</v>
      </c>
      <c r="E103" s="12">
        <v>0</v>
      </c>
      <c r="F103" s="12">
        <v>0.02</v>
      </c>
      <c r="G103" s="12">
        <v>0.02</v>
      </c>
      <c r="H103" s="12">
        <v>9.84</v>
      </c>
      <c r="I103" s="12">
        <v>37.802231999999989</v>
      </c>
      <c r="J103" s="12">
        <v>0</v>
      </c>
      <c r="K103" s="12">
        <v>0</v>
      </c>
      <c r="L103" s="12">
        <v>0</v>
      </c>
      <c r="M103" s="12">
        <v>0</v>
      </c>
      <c r="N103" s="12">
        <v>9.8000000000000007</v>
      </c>
      <c r="O103" s="12">
        <v>0</v>
      </c>
      <c r="P103" s="12">
        <v>0.04</v>
      </c>
      <c r="Q103" s="12">
        <v>0</v>
      </c>
      <c r="R103" s="12">
        <v>0</v>
      </c>
      <c r="S103" s="12">
        <v>0</v>
      </c>
      <c r="T103" s="12">
        <v>0.03</v>
      </c>
      <c r="U103" s="12">
        <v>0.1</v>
      </c>
      <c r="V103" s="12">
        <v>0.3</v>
      </c>
      <c r="W103" s="12">
        <v>0.28999999999999998</v>
      </c>
      <c r="X103" s="12">
        <v>0</v>
      </c>
      <c r="Y103" s="12">
        <v>0</v>
      </c>
      <c r="Z103" s="12">
        <v>0.03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3">
        <v>0</v>
      </c>
      <c r="AK103" s="13">
        <v>0</v>
      </c>
      <c r="AL103" s="13">
        <v>0</v>
      </c>
      <c r="AM103" s="13">
        <v>0</v>
      </c>
      <c r="AN103" s="13">
        <v>0</v>
      </c>
      <c r="AO103" s="13">
        <v>0</v>
      </c>
      <c r="AP103" s="13">
        <v>0</v>
      </c>
      <c r="AQ103" s="13">
        <v>0</v>
      </c>
      <c r="AR103" s="13">
        <v>0</v>
      </c>
      <c r="AS103" s="13">
        <v>0</v>
      </c>
      <c r="AT103" s="13">
        <v>0</v>
      </c>
      <c r="AU103" s="13">
        <v>0</v>
      </c>
      <c r="AV103" s="13">
        <v>0</v>
      </c>
      <c r="AW103" s="13">
        <v>0</v>
      </c>
      <c r="AX103" s="13">
        <v>0</v>
      </c>
      <c r="AY103" s="13">
        <v>0</v>
      </c>
      <c r="AZ103" s="13">
        <v>0</v>
      </c>
      <c r="BA103" s="13">
        <v>0</v>
      </c>
      <c r="BB103" s="13">
        <v>0</v>
      </c>
      <c r="BC103" s="13">
        <v>0</v>
      </c>
      <c r="BD103" s="13">
        <v>0</v>
      </c>
      <c r="BE103" s="13">
        <v>0</v>
      </c>
      <c r="BF103" s="13">
        <v>0</v>
      </c>
      <c r="BG103" s="13">
        <v>0</v>
      </c>
      <c r="BH103" s="13">
        <v>0</v>
      </c>
      <c r="BI103" s="13">
        <v>0</v>
      </c>
      <c r="BJ103" s="13">
        <v>0</v>
      </c>
      <c r="BK103" s="13">
        <v>0</v>
      </c>
      <c r="BL103" s="13">
        <v>0</v>
      </c>
      <c r="BM103" s="13">
        <v>0</v>
      </c>
      <c r="BN103" s="13">
        <v>0</v>
      </c>
      <c r="BO103" s="13">
        <v>0</v>
      </c>
      <c r="BP103" s="13">
        <v>0</v>
      </c>
      <c r="BQ103" s="13">
        <v>0</v>
      </c>
      <c r="BR103" s="13">
        <v>0</v>
      </c>
      <c r="BS103" s="13">
        <v>0</v>
      </c>
      <c r="BT103" s="13">
        <v>0</v>
      </c>
      <c r="BU103" s="13">
        <v>0</v>
      </c>
      <c r="BV103" s="13">
        <v>0</v>
      </c>
      <c r="BW103" s="13">
        <v>0</v>
      </c>
      <c r="BX103" s="13">
        <v>0</v>
      </c>
      <c r="BY103" s="13">
        <v>0</v>
      </c>
      <c r="BZ103" s="13">
        <v>0</v>
      </c>
      <c r="CA103" s="13">
        <v>0</v>
      </c>
      <c r="CB103" s="13">
        <v>200.04</v>
      </c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  <c r="IN103" s="13"/>
      <c r="IO103" s="13"/>
      <c r="IP103" s="13"/>
      <c r="IQ103" s="13"/>
      <c r="IR103" s="13"/>
    </row>
    <row r="104" spans="1:252" ht="12.75" customHeight="1">
      <c r="A104" s="10" t="str">
        <f>"пром."</f>
        <v>пром.</v>
      </c>
      <c r="B104" s="11" t="s">
        <v>92</v>
      </c>
      <c r="C104" s="12" t="str">
        <f>"40"</f>
        <v>40</v>
      </c>
      <c r="D104" s="12">
        <v>2.68</v>
      </c>
      <c r="E104" s="12">
        <v>0</v>
      </c>
      <c r="F104" s="12">
        <v>0.28000000000000003</v>
      </c>
      <c r="G104" s="12">
        <v>0</v>
      </c>
      <c r="H104" s="12">
        <v>20.079999999999998</v>
      </c>
      <c r="I104" s="12">
        <v>84.217280000000002</v>
      </c>
      <c r="J104" s="12">
        <v>0</v>
      </c>
      <c r="K104" s="12">
        <v>0</v>
      </c>
      <c r="L104" s="12">
        <v>0</v>
      </c>
      <c r="M104" s="12">
        <v>0</v>
      </c>
      <c r="N104" s="12">
        <v>17.12</v>
      </c>
      <c r="O104" s="12">
        <v>0</v>
      </c>
      <c r="P104" s="12">
        <v>2.96</v>
      </c>
      <c r="Q104" s="12">
        <v>0</v>
      </c>
      <c r="R104" s="12">
        <v>0</v>
      </c>
      <c r="S104" s="12">
        <v>0</v>
      </c>
      <c r="T104" s="12">
        <v>4.8099999999999996</v>
      </c>
      <c r="U104" s="12">
        <v>16.12</v>
      </c>
      <c r="V104" s="12">
        <v>748.96</v>
      </c>
      <c r="W104" s="12">
        <v>296.14</v>
      </c>
      <c r="X104" s="12">
        <v>93</v>
      </c>
      <c r="Y104" s="12">
        <v>83.88</v>
      </c>
      <c r="Z104" s="12">
        <v>9.9499999999999993</v>
      </c>
      <c r="AA104" s="12">
        <v>1344</v>
      </c>
      <c r="AB104" s="12">
        <v>0</v>
      </c>
      <c r="AC104" s="12">
        <v>84</v>
      </c>
      <c r="AD104" s="12">
        <v>0.68</v>
      </c>
      <c r="AE104" s="12">
        <v>0.08</v>
      </c>
      <c r="AF104" s="12">
        <v>0.43</v>
      </c>
      <c r="AG104" s="12">
        <v>0</v>
      </c>
      <c r="AH104" s="12">
        <v>3.58</v>
      </c>
      <c r="AI104" s="12">
        <v>20</v>
      </c>
      <c r="AJ104" s="13">
        <v>0</v>
      </c>
      <c r="AK104" s="13">
        <v>0</v>
      </c>
      <c r="AL104" s="13">
        <v>0</v>
      </c>
      <c r="AM104" s="13">
        <v>0</v>
      </c>
      <c r="AN104" s="13">
        <v>0</v>
      </c>
      <c r="AO104" s="13">
        <v>0</v>
      </c>
      <c r="AP104" s="13">
        <v>0</v>
      </c>
      <c r="AQ104" s="13">
        <v>0</v>
      </c>
      <c r="AR104" s="13">
        <v>0</v>
      </c>
      <c r="AS104" s="13">
        <v>0</v>
      </c>
      <c r="AT104" s="13">
        <v>0</v>
      </c>
      <c r="AU104" s="13">
        <v>0</v>
      </c>
      <c r="AV104" s="13">
        <v>0</v>
      </c>
      <c r="AW104" s="13">
        <v>0</v>
      </c>
      <c r="AX104" s="13">
        <v>0</v>
      </c>
      <c r="AY104" s="13">
        <v>0</v>
      </c>
      <c r="AZ104" s="13">
        <v>0</v>
      </c>
      <c r="BA104" s="13">
        <v>0</v>
      </c>
      <c r="BB104" s="13">
        <v>0</v>
      </c>
      <c r="BC104" s="13">
        <v>0</v>
      </c>
      <c r="BD104" s="13">
        <v>0</v>
      </c>
      <c r="BE104" s="13">
        <v>0</v>
      </c>
      <c r="BF104" s="13">
        <v>0</v>
      </c>
      <c r="BG104" s="13">
        <v>0.01</v>
      </c>
      <c r="BH104" s="13">
        <v>0</v>
      </c>
      <c r="BI104" s="13">
        <v>0.04</v>
      </c>
      <c r="BJ104" s="13">
        <v>0</v>
      </c>
      <c r="BK104" s="13">
        <v>0.35</v>
      </c>
      <c r="BL104" s="13">
        <v>0</v>
      </c>
      <c r="BM104" s="13">
        <v>0.12</v>
      </c>
      <c r="BN104" s="13">
        <v>0</v>
      </c>
      <c r="BO104" s="13">
        <v>0</v>
      </c>
      <c r="BP104" s="13">
        <v>0</v>
      </c>
      <c r="BQ104" s="13">
        <v>0</v>
      </c>
      <c r="BR104" s="13">
        <v>0.03</v>
      </c>
      <c r="BS104" s="13">
        <v>0.11</v>
      </c>
      <c r="BT104" s="13">
        <v>0</v>
      </c>
      <c r="BU104" s="13">
        <v>0</v>
      </c>
      <c r="BV104" s="13">
        <v>0.22</v>
      </c>
      <c r="BW104" s="13">
        <v>0.86</v>
      </c>
      <c r="BX104" s="13">
        <v>0</v>
      </c>
      <c r="BY104" s="13">
        <v>0</v>
      </c>
      <c r="BZ104" s="13">
        <v>0</v>
      </c>
      <c r="CA104" s="13">
        <v>0</v>
      </c>
      <c r="CB104" s="13">
        <v>3.2</v>
      </c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  <c r="FU104" s="13"/>
      <c r="FV104" s="13"/>
      <c r="FW104" s="13"/>
      <c r="FX104" s="13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  <c r="GJ104" s="13"/>
      <c r="GK104" s="13"/>
      <c r="GL104" s="13"/>
      <c r="GM104" s="13"/>
      <c r="GN104" s="13"/>
      <c r="GO104" s="13"/>
      <c r="GP104" s="13"/>
      <c r="GQ104" s="13"/>
      <c r="GR104" s="13"/>
      <c r="GS104" s="13"/>
      <c r="GT104" s="13"/>
      <c r="GU104" s="13"/>
      <c r="GV104" s="13"/>
      <c r="GW104" s="13"/>
      <c r="GX104" s="13"/>
      <c r="GY104" s="13"/>
      <c r="GZ104" s="13"/>
      <c r="HA104" s="13"/>
      <c r="HB104" s="13"/>
      <c r="HC104" s="13"/>
      <c r="HD104" s="13"/>
      <c r="HE104" s="13"/>
      <c r="HF104" s="13"/>
      <c r="HG104" s="13"/>
      <c r="HH104" s="13"/>
      <c r="HI104" s="13"/>
      <c r="HJ104" s="13"/>
      <c r="HK104" s="13"/>
      <c r="HL104" s="13"/>
      <c r="HM104" s="13"/>
      <c r="HN104" s="13"/>
      <c r="HO104" s="13"/>
      <c r="HP104" s="13"/>
      <c r="HQ104" s="13"/>
      <c r="HR104" s="13"/>
      <c r="HS104" s="13"/>
      <c r="HT104" s="13"/>
      <c r="HU104" s="13"/>
      <c r="HV104" s="13"/>
      <c r="HW104" s="13"/>
      <c r="HX104" s="13"/>
      <c r="HY104" s="13"/>
      <c r="HZ104" s="13"/>
      <c r="IA104" s="13"/>
      <c r="IB104" s="13"/>
      <c r="IC104" s="13"/>
      <c r="ID104" s="13"/>
      <c r="IE104" s="13"/>
      <c r="IF104" s="13"/>
      <c r="IG104" s="13"/>
      <c r="IH104" s="13"/>
      <c r="II104" s="13"/>
      <c r="IJ104" s="13"/>
      <c r="IK104" s="13"/>
      <c r="IL104" s="13"/>
      <c r="IM104" s="13"/>
      <c r="IN104" s="13"/>
      <c r="IO104" s="13"/>
      <c r="IP104" s="13"/>
      <c r="IQ104" s="13"/>
      <c r="IR104" s="13"/>
    </row>
    <row r="105" spans="1:252" ht="12.75" customHeight="1">
      <c r="A105" s="14" t="str">
        <f>"пром."</f>
        <v>пром.</v>
      </c>
      <c r="B105" s="15" t="s">
        <v>93</v>
      </c>
      <c r="C105" s="16" t="str">
        <f>"25"</f>
        <v>25</v>
      </c>
      <c r="D105" s="16">
        <v>1.65</v>
      </c>
      <c r="E105" s="16">
        <v>0</v>
      </c>
      <c r="F105" s="16">
        <v>0.3</v>
      </c>
      <c r="G105" s="16">
        <v>0.3</v>
      </c>
      <c r="H105" s="16">
        <v>10.43</v>
      </c>
      <c r="I105" s="16">
        <v>48.344999999999999</v>
      </c>
      <c r="J105" s="16">
        <v>0.05</v>
      </c>
      <c r="K105" s="16">
        <v>0</v>
      </c>
      <c r="L105" s="16">
        <v>0</v>
      </c>
      <c r="M105" s="16">
        <v>0</v>
      </c>
      <c r="N105" s="16">
        <v>0.3</v>
      </c>
      <c r="O105" s="16">
        <v>8.0500000000000007</v>
      </c>
      <c r="P105" s="16">
        <v>2.08</v>
      </c>
      <c r="Q105" s="16">
        <v>0</v>
      </c>
      <c r="R105" s="16">
        <v>0</v>
      </c>
      <c r="S105" s="16">
        <v>0.25</v>
      </c>
      <c r="T105" s="16">
        <v>0.63</v>
      </c>
      <c r="U105" s="16">
        <v>152.5</v>
      </c>
      <c r="V105" s="16">
        <v>61.25</v>
      </c>
      <c r="W105" s="16">
        <v>8.75</v>
      </c>
      <c r="X105" s="16">
        <v>11.75</v>
      </c>
      <c r="Y105" s="16">
        <v>39.5</v>
      </c>
      <c r="Z105" s="16">
        <v>0.98</v>
      </c>
      <c r="AA105" s="16">
        <v>0</v>
      </c>
      <c r="AB105" s="16">
        <v>1.25</v>
      </c>
      <c r="AC105" s="16">
        <v>0.25</v>
      </c>
      <c r="AD105" s="16">
        <v>0.35</v>
      </c>
      <c r="AE105" s="16">
        <v>0.05</v>
      </c>
      <c r="AF105" s="16">
        <v>0.02</v>
      </c>
      <c r="AG105" s="16">
        <v>0.18</v>
      </c>
      <c r="AH105" s="16">
        <v>0.5</v>
      </c>
      <c r="AI105" s="16">
        <v>0</v>
      </c>
      <c r="AJ105" s="5">
        <v>0</v>
      </c>
      <c r="AK105" s="5">
        <v>80.5</v>
      </c>
      <c r="AL105" s="5">
        <v>62</v>
      </c>
      <c r="AM105" s="5">
        <v>106.75</v>
      </c>
      <c r="AN105" s="5">
        <v>55.75</v>
      </c>
      <c r="AO105" s="5">
        <v>23.25</v>
      </c>
      <c r="AP105" s="5">
        <v>49.5</v>
      </c>
      <c r="AQ105" s="5">
        <v>20</v>
      </c>
      <c r="AR105" s="5">
        <v>92.75</v>
      </c>
      <c r="AS105" s="5">
        <v>74.25</v>
      </c>
      <c r="AT105" s="5">
        <v>72.75</v>
      </c>
      <c r="AU105" s="5">
        <v>116</v>
      </c>
      <c r="AV105" s="5">
        <v>31</v>
      </c>
      <c r="AW105" s="5">
        <v>77.5</v>
      </c>
      <c r="AX105" s="5">
        <v>389.75</v>
      </c>
      <c r="AY105" s="5">
        <v>0</v>
      </c>
      <c r="AZ105" s="5">
        <v>131.5</v>
      </c>
      <c r="BA105" s="5">
        <v>72.75</v>
      </c>
      <c r="BB105" s="5">
        <v>45</v>
      </c>
      <c r="BC105" s="5">
        <v>32.5</v>
      </c>
      <c r="BD105" s="5">
        <v>0</v>
      </c>
      <c r="BE105" s="5">
        <v>0</v>
      </c>
      <c r="BF105" s="5">
        <v>0</v>
      </c>
      <c r="BG105" s="5">
        <v>0</v>
      </c>
      <c r="BH105" s="5">
        <v>0</v>
      </c>
      <c r="BI105" s="5">
        <v>0</v>
      </c>
      <c r="BJ105" s="5">
        <v>0</v>
      </c>
      <c r="BK105" s="5">
        <v>0.04</v>
      </c>
      <c r="BL105" s="5">
        <v>0</v>
      </c>
      <c r="BM105" s="5">
        <v>0</v>
      </c>
      <c r="BN105" s="5">
        <v>0.01</v>
      </c>
      <c r="BO105" s="5">
        <v>0</v>
      </c>
      <c r="BP105" s="5">
        <v>0</v>
      </c>
      <c r="BQ105" s="5">
        <v>0</v>
      </c>
      <c r="BR105" s="5">
        <v>0</v>
      </c>
      <c r="BS105" s="5">
        <v>0.03</v>
      </c>
      <c r="BT105" s="5">
        <v>0</v>
      </c>
      <c r="BU105" s="5">
        <v>0</v>
      </c>
      <c r="BV105" s="5">
        <v>0.12</v>
      </c>
      <c r="BW105" s="5">
        <v>0.02</v>
      </c>
      <c r="BX105" s="5">
        <v>0</v>
      </c>
      <c r="BY105" s="5">
        <v>0</v>
      </c>
      <c r="BZ105" s="5">
        <v>0</v>
      </c>
      <c r="CA105" s="5">
        <v>0</v>
      </c>
      <c r="CB105" s="5">
        <v>11.75</v>
      </c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</row>
    <row r="106" spans="1:252" ht="12.75" customHeight="1">
      <c r="A106" s="17"/>
      <c r="B106" s="18" t="s">
        <v>94</v>
      </c>
      <c r="C106" s="19"/>
      <c r="D106" s="19">
        <v>36.78</v>
      </c>
      <c r="E106" s="19">
        <v>24.27</v>
      </c>
      <c r="F106" s="19">
        <v>13.91</v>
      </c>
      <c r="G106" s="19">
        <v>8.8800000000000008</v>
      </c>
      <c r="H106" s="19">
        <v>83.26</v>
      </c>
      <c r="I106" s="19">
        <v>580.58000000000004</v>
      </c>
      <c r="J106" s="19">
        <v>3.3</v>
      </c>
      <c r="K106" s="19">
        <v>4.6900000000000004</v>
      </c>
      <c r="L106" s="19">
        <v>0</v>
      </c>
      <c r="M106" s="19">
        <v>0</v>
      </c>
      <c r="N106" s="19">
        <v>28.78</v>
      </c>
      <c r="O106" s="19">
        <v>42.44</v>
      </c>
      <c r="P106" s="19">
        <v>12.04</v>
      </c>
      <c r="Q106" s="19">
        <v>0</v>
      </c>
      <c r="R106" s="19">
        <v>0</v>
      </c>
      <c r="S106" s="19">
        <v>0.28999999999999998</v>
      </c>
      <c r="T106" s="19">
        <v>9.01</v>
      </c>
      <c r="U106" s="19">
        <v>479</v>
      </c>
      <c r="V106" s="19">
        <v>1436.75</v>
      </c>
      <c r="W106" s="19">
        <v>332.39</v>
      </c>
      <c r="X106" s="19">
        <v>251.96</v>
      </c>
      <c r="Y106" s="19">
        <v>729.29</v>
      </c>
      <c r="Z106" s="19">
        <v>24.52</v>
      </c>
      <c r="AA106" s="19">
        <v>12689.1</v>
      </c>
      <c r="AB106" s="19">
        <v>1350.9</v>
      </c>
      <c r="AC106" s="19">
        <v>11709.09</v>
      </c>
      <c r="AD106" s="19">
        <v>6</v>
      </c>
      <c r="AE106" s="19">
        <v>0.69</v>
      </c>
      <c r="AF106" s="19">
        <v>2.99</v>
      </c>
      <c r="AG106" s="19">
        <v>12.45</v>
      </c>
      <c r="AH106" s="19">
        <v>26.77</v>
      </c>
      <c r="AI106" s="19">
        <v>36.03</v>
      </c>
      <c r="AJ106" s="20">
        <v>0</v>
      </c>
      <c r="AK106" s="20">
        <v>2146.87</v>
      </c>
      <c r="AL106" s="20">
        <v>1611.17</v>
      </c>
      <c r="AM106" s="20">
        <v>2744.6</v>
      </c>
      <c r="AN106" s="20">
        <v>2334.0300000000002</v>
      </c>
      <c r="AO106" s="20">
        <v>819.41</v>
      </c>
      <c r="AP106" s="20">
        <v>1405.11</v>
      </c>
      <c r="AQ106" s="20">
        <v>456.77</v>
      </c>
      <c r="AR106" s="20">
        <v>1728.03</v>
      </c>
      <c r="AS106" s="20">
        <v>442.28</v>
      </c>
      <c r="AT106" s="20">
        <v>779.61</v>
      </c>
      <c r="AU106" s="20">
        <v>812.7</v>
      </c>
      <c r="AV106" s="20">
        <v>816.67</v>
      </c>
      <c r="AW106" s="20">
        <v>533.05999999999995</v>
      </c>
      <c r="AX106" s="20">
        <v>1845.68</v>
      </c>
      <c r="AY106" s="20">
        <v>0</v>
      </c>
      <c r="AZ106" s="20">
        <v>456.6</v>
      </c>
      <c r="BA106" s="20">
        <v>458.8</v>
      </c>
      <c r="BB106" s="20">
        <v>317.61</v>
      </c>
      <c r="BC106" s="20">
        <v>241.73</v>
      </c>
      <c r="BD106" s="20">
        <v>0.01</v>
      </c>
      <c r="BE106" s="20">
        <v>0</v>
      </c>
      <c r="BF106" s="20">
        <v>0</v>
      </c>
      <c r="BG106" s="20">
        <v>0.01</v>
      </c>
      <c r="BH106" s="20">
        <v>0.01</v>
      </c>
      <c r="BI106" s="20">
        <v>0.06</v>
      </c>
      <c r="BJ106" s="20">
        <v>0</v>
      </c>
      <c r="BK106" s="20">
        <v>1.19</v>
      </c>
      <c r="BL106" s="20">
        <v>0</v>
      </c>
      <c r="BM106" s="20">
        <v>0.43</v>
      </c>
      <c r="BN106" s="20">
        <v>0.03</v>
      </c>
      <c r="BO106" s="20">
        <v>0.04</v>
      </c>
      <c r="BP106" s="20">
        <v>0</v>
      </c>
      <c r="BQ106" s="20">
        <v>0</v>
      </c>
      <c r="BR106" s="20">
        <v>0.06</v>
      </c>
      <c r="BS106" s="20">
        <v>2.38</v>
      </c>
      <c r="BT106" s="20">
        <v>0.01</v>
      </c>
      <c r="BU106" s="20">
        <v>0</v>
      </c>
      <c r="BV106" s="20">
        <v>4.83</v>
      </c>
      <c r="BW106" s="20">
        <v>0.95</v>
      </c>
      <c r="BX106" s="20">
        <v>0</v>
      </c>
      <c r="BY106" s="20">
        <v>0</v>
      </c>
      <c r="BZ106" s="20">
        <v>0</v>
      </c>
      <c r="CA106" s="20">
        <v>0</v>
      </c>
      <c r="CB106" s="20">
        <v>450.28</v>
      </c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/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/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/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/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/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/>
      <c r="HV106" s="20"/>
      <c r="HW106" s="20"/>
      <c r="HX106" s="20"/>
      <c r="HY106" s="20"/>
      <c r="HZ106" s="20"/>
      <c r="IA106" s="20"/>
      <c r="IB106" s="20"/>
      <c r="IC106" s="20"/>
      <c r="ID106" s="20"/>
      <c r="IE106" s="20"/>
      <c r="IF106" s="20"/>
      <c r="IG106" s="20"/>
      <c r="IH106" s="20"/>
      <c r="II106" s="20"/>
      <c r="IJ106" s="20"/>
      <c r="IK106" s="20"/>
      <c r="IL106" s="20"/>
      <c r="IM106" s="20"/>
      <c r="IN106" s="20"/>
      <c r="IO106" s="20"/>
      <c r="IP106" s="20"/>
      <c r="IQ106" s="20"/>
      <c r="IR106" s="20"/>
    </row>
    <row r="107" spans="1:252" ht="12.75" customHeight="1">
      <c r="B107" s="8" t="s">
        <v>97</v>
      </c>
    </row>
    <row r="108" spans="1:252" ht="27" customHeight="1">
      <c r="A108" s="10" t="str">
        <f>"47/1"</f>
        <v>47/1</v>
      </c>
      <c r="B108" s="11" t="s">
        <v>130</v>
      </c>
      <c r="C108" s="12" t="str">
        <f>"100"</f>
        <v>100</v>
      </c>
      <c r="D108" s="12">
        <v>1.51</v>
      </c>
      <c r="E108" s="12">
        <v>0</v>
      </c>
      <c r="F108" s="12">
        <v>6.13</v>
      </c>
      <c r="G108" s="12">
        <v>6.13</v>
      </c>
      <c r="H108" s="12">
        <v>11.84</v>
      </c>
      <c r="I108" s="12">
        <v>106.2302311</v>
      </c>
      <c r="J108" s="12">
        <v>0.81</v>
      </c>
      <c r="K108" s="12">
        <v>3.9</v>
      </c>
      <c r="L108" s="12">
        <v>0</v>
      </c>
      <c r="M108" s="12">
        <v>0</v>
      </c>
      <c r="N108" s="12">
        <v>2.84</v>
      </c>
      <c r="O108" s="12">
        <v>7.43</v>
      </c>
      <c r="P108" s="12">
        <v>1.58</v>
      </c>
      <c r="Q108" s="12">
        <v>0</v>
      </c>
      <c r="R108" s="12">
        <v>0</v>
      </c>
      <c r="S108" s="12">
        <v>0.21</v>
      </c>
      <c r="T108" s="12">
        <v>1.46</v>
      </c>
      <c r="U108" s="12">
        <v>196.46</v>
      </c>
      <c r="V108" s="12">
        <v>309.29000000000002</v>
      </c>
      <c r="W108" s="12">
        <v>16.45</v>
      </c>
      <c r="X108" s="12">
        <v>22.2</v>
      </c>
      <c r="Y108" s="12">
        <v>48.29</v>
      </c>
      <c r="Z108" s="12">
        <v>0.71</v>
      </c>
      <c r="AA108" s="12">
        <v>0</v>
      </c>
      <c r="AB108" s="12">
        <v>2818.16</v>
      </c>
      <c r="AC108" s="12">
        <v>563.66999999999996</v>
      </c>
      <c r="AD108" s="12">
        <v>2.83</v>
      </c>
      <c r="AE108" s="12">
        <v>0.06</v>
      </c>
      <c r="AF108" s="12">
        <v>0.05</v>
      </c>
      <c r="AG108" s="12">
        <v>0.76</v>
      </c>
      <c r="AH108" s="12">
        <v>1.36</v>
      </c>
      <c r="AI108" s="12">
        <v>3.44</v>
      </c>
      <c r="AJ108" s="13">
        <v>0</v>
      </c>
      <c r="AK108" s="13">
        <v>24.22</v>
      </c>
      <c r="AL108" s="13">
        <v>29.9</v>
      </c>
      <c r="AM108" s="13">
        <v>37.44</v>
      </c>
      <c r="AN108" s="13">
        <v>41.06</v>
      </c>
      <c r="AO108" s="13">
        <v>7.54</v>
      </c>
      <c r="AP108" s="13">
        <v>29.12</v>
      </c>
      <c r="AQ108" s="13">
        <v>12.47</v>
      </c>
      <c r="AR108" s="13">
        <v>29.37</v>
      </c>
      <c r="AS108" s="13">
        <v>42.64</v>
      </c>
      <c r="AT108" s="13">
        <v>93.71</v>
      </c>
      <c r="AU108" s="13">
        <v>71.62</v>
      </c>
      <c r="AV108" s="13">
        <v>10.94</v>
      </c>
      <c r="AW108" s="13">
        <v>28.85</v>
      </c>
      <c r="AX108" s="13">
        <v>175.58</v>
      </c>
      <c r="AY108" s="13">
        <v>0</v>
      </c>
      <c r="AZ108" s="13">
        <v>23.41</v>
      </c>
      <c r="BA108" s="13">
        <v>22.64</v>
      </c>
      <c r="BB108" s="13">
        <v>20.27</v>
      </c>
      <c r="BC108" s="13">
        <v>9.8800000000000008</v>
      </c>
      <c r="BD108" s="13">
        <v>0</v>
      </c>
      <c r="BE108" s="13">
        <v>0</v>
      </c>
      <c r="BF108" s="13">
        <v>0</v>
      </c>
      <c r="BG108" s="13">
        <v>0</v>
      </c>
      <c r="BH108" s="13">
        <v>0</v>
      </c>
      <c r="BI108" s="13">
        <v>0</v>
      </c>
      <c r="BJ108" s="13">
        <v>0</v>
      </c>
      <c r="BK108" s="13">
        <v>0.4</v>
      </c>
      <c r="BL108" s="13">
        <v>0</v>
      </c>
      <c r="BM108" s="13">
        <v>0.25</v>
      </c>
      <c r="BN108" s="13">
        <v>0.02</v>
      </c>
      <c r="BO108" s="13">
        <v>0.04</v>
      </c>
      <c r="BP108" s="13">
        <v>0</v>
      </c>
      <c r="BQ108" s="13">
        <v>0</v>
      </c>
      <c r="BR108" s="13">
        <v>0</v>
      </c>
      <c r="BS108" s="13">
        <v>1.48</v>
      </c>
      <c r="BT108" s="13">
        <v>0</v>
      </c>
      <c r="BU108" s="13">
        <v>0</v>
      </c>
      <c r="BV108" s="13">
        <v>3.52</v>
      </c>
      <c r="BW108" s="13">
        <v>0</v>
      </c>
      <c r="BX108" s="13">
        <v>0</v>
      </c>
      <c r="BY108" s="13">
        <v>0</v>
      </c>
      <c r="BZ108" s="13">
        <v>0</v>
      </c>
      <c r="CA108" s="13">
        <v>0</v>
      </c>
      <c r="CB108" s="13">
        <v>77.12</v>
      </c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/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  <c r="GL108" s="13"/>
      <c r="GM108" s="13"/>
      <c r="GN108" s="13"/>
      <c r="GO108" s="13"/>
      <c r="GP108" s="13"/>
      <c r="GQ108" s="13"/>
      <c r="GR108" s="13"/>
      <c r="GS108" s="13"/>
      <c r="GT108" s="13"/>
      <c r="GU108" s="13"/>
      <c r="GV108" s="13"/>
      <c r="GW108" s="13"/>
      <c r="GX108" s="13"/>
      <c r="GY108" s="13"/>
      <c r="GZ108" s="13"/>
      <c r="HA108" s="13"/>
      <c r="HB108" s="13"/>
      <c r="HC108" s="13"/>
      <c r="HD108" s="13"/>
      <c r="HE108" s="13"/>
      <c r="HF108" s="13"/>
      <c r="HG108" s="13"/>
      <c r="HH108" s="13"/>
      <c r="HI108" s="13"/>
      <c r="HJ108" s="13"/>
      <c r="HK108" s="13"/>
      <c r="HL108" s="13"/>
      <c r="HM108" s="13"/>
      <c r="HN108" s="13"/>
      <c r="HO108" s="13"/>
      <c r="HP108" s="13"/>
      <c r="HQ108" s="13"/>
      <c r="HR108" s="13"/>
      <c r="HS108" s="13"/>
      <c r="HT108" s="13"/>
      <c r="HU108" s="13"/>
      <c r="HV108" s="13"/>
      <c r="HW108" s="13"/>
      <c r="HX108" s="13"/>
      <c r="HY108" s="13"/>
      <c r="HZ108" s="13"/>
      <c r="IA108" s="13"/>
      <c r="IB108" s="13"/>
      <c r="IC108" s="13"/>
      <c r="ID108" s="13"/>
      <c r="IE108" s="13"/>
      <c r="IF108" s="13"/>
      <c r="IG108" s="13"/>
      <c r="IH108" s="13"/>
      <c r="II108" s="13"/>
      <c r="IJ108" s="13"/>
      <c r="IK108" s="13"/>
      <c r="IL108" s="13"/>
      <c r="IM108" s="13"/>
      <c r="IN108" s="13"/>
      <c r="IO108" s="13"/>
      <c r="IP108" s="13"/>
      <c r="IQ108" s="13"/>
      <c r="IR108" s="13"/>
    </row>
    <row r="109" spans="1:252" ht="12.75" customHeight="1">
      <c r="A109" s="10" t="str">
        <f>"18/2"</f>
        <v>18/2</v>
      </c>
      <c r="B109" s="11" t="s">
        <v>144</v>
      </c>
      <c r="C109" s="12" t="str">
        <f>"250"</f>
        <v>250</v>
      </c>
      <c r="D109" s="12">
        <v>3.21</v>
      </c>
      <c r="E109" s="12">
        <v>0</v>
      </c>
      <c r="F109" s="12">
        <v>2.4500000000000002</v>
      </c>
      <c r="G109" s="12">
        <v>2.4500000000000002</v>
      </c>
      <c r="H109" s="12">
        <v>23.6</v>
      </c>
      <c r="I109" s="12">
        <v>127.39266074999999</v>
      </c>
      <c r="J109" s="12">
        <v>0.35</v>
      </c>
      <c r="K109" s="12">
        <v>1.3</v>
      </c>
      <c r="L109" s="12">
        <v>0</v>
      </c>
      <c r="M109" s="12">
        <v>0</v>
      </c>
      <c r="N109" s="12">
        <v>2.52</v>
      </c>
      <c r="O109" s="12">
        <v>19.170000000000002</v>
      </c>
      <c r="P109" s="12">
        <v>1.9</v>
      </c>
      <c r="Q109" s="12">
        <v>0</v>
      </c>
      <c r="R109" s="12">
        <v>0</v>
      </c>
      <c r="S109" s="12">
        <v>0.19</v>
      </c>
      <c r="T109" s="12">
        <v>1.53</v>
      </c>
      <c r="U109" s="12">
        <v>198.29</v>
      </c>
      <c r="V109" s="12">
        <v>447.64</v>
      </c>
      <c r="W109" s="12">
        <v>16.5</v>
      </c>
      <c r="X109" s="12">
        <v>22.83</v>
      </c>
      <c r="Y109" s="12">
        <v>59.34</v>
      </c>
      <c r="Z109" s="12">
        <v>0.99</v>
      </c>
      <c r="AA109" s="12">
        <v>0</v>
      </c>
      <c r="AB109" s="12">
        <v>1308.5999999999999</v>
      </c>
      <c r="AC109" s="12">
        <v>242.1</v>
      </c>
      <c r="AD109" s="12">
        <v>1.24</v>
      </c>
      <c r="AE109" s="12">
        <v>0.1</v>
      </c>
      <c r="AF109" s="12">
        <v>0.06</v>
      </c>
      <c r="AG109" s="12">
        <v>1.02</v>
      </c>
      <c r="AH109" s="12">
        <v>1.86</v>
      </c>
      <c r="AI109" s="12">
        <v>6.12</v>
      </c>
      <c r="AJ109" s="13">
        <v>0</v>
      </c>
      <c r="AK109" s="13">
        <v>90.78</v>
      </c>
      <c r="AL109" s="13">
        <v>94.22</v>
      </c>
      <c r="AM109" s="13">
        <v>156.88999999999999</v>
      </c>
      <c r="AN109" s="13">
        <v>82.08</v>
      </c>
      <c r="AO109" s="13">
        <v>30.25</v>
      </c>
      <c r="AP109" s="13">
        <v>76.44</v>
      </c>
      <c r="AQ109" s="13">
        <v>29.21</v>
      </c>
      <c r="AR109" s="13">
        <v>104.67</v>
      </c>
      <c r="AS109" s="13">
        <v>93.55</v>
      </c>
      <c r="AT109" s="13">
        <v>172.79</v>
      </c>
      <c r="AU109" s="13">
        <v>113.46</v>
      </c>
      <c r="AV109" s="13">
        <v>40.36</v>
      </c>
      <c r="AW109" s="13">
        <v>82.54</v>
      </c>
      <c r="AX109" s="13">
        <v>627.16999999999996</v>
      </c>
      <c r="AY109" s="13">
        <v>0</v>
      </c>
      <c r="AZ109" s="13">
        <v>165.43</v>
      </c>
      <c r="BA109" s="13">
        <v>95.3</v>
      </c>
      <c r="BB109" s="13">
        <v>59.15</v>
      </c>
      <c r="BC109" s="13">
        <v>39.43</v>
      </c>
      <c r="BD109" s="13">
        <v>0</v>
      </c>
      <c r="BE109" s="13">
        <v>0</v>
      </c>
      <c r="BF109" s="13">
        <v>0</v>
      </c>
      <c r="BG109" s="13">
        <v>0</v>
      </c>
      <c r="BH109" s="13">
        <v>0</v>
      </c>
      <c r="BI109" s="13">
        <v>0</v>
      </c>
      <c r="BJ109" s="13">
        <v>0</v>
      </c>
      <c r="BK109" s="13">
        <v>0.2</v>
      </c>
      <c r="BL109" s="13">
        <v>0</v>
      </c>
      <c r="BM109" s="13">
        <v>0.09</v>
      </c>
      <c r="BN109" s="13">
        <v>0.01</v>
      </c>
      <c r="BO109" s="13">
        <v>0.01</v>
      </c>
      <c r="BP109" s="13">
        <v>0</v>
      </c>
      <c r="BQ109" s="13">
        <v>0</v>
      </c>
      <c r="BR109" s="13">
        <v>0</v>
      </c>
      <c r="BS109" s="13">
        <v>0.57999999999999996</v>
      </c>
      <c r="BT109" s="13">
        <v>0</v>
      </c>
      <c r="BU109" s="13">
        <v>0</v>
      </c>
      <c r="BV109" s="13">
        <v>1.28</v>
      </c>
      <c r="BW109" s="13">
        <v>0</v>
      </c>
      <c r="BX109" s="13">
        <v>0</v>
      </c>
      <c r="BY109" s="13">
        <v>0</v>
      </c>
      <c r="BZ109" s="13">
        <v>0</v>
      </c>
      <c r="CA109" s="13">
        <v>0</v>
      </c>
      <c r="CB109" s="13">
        <v>261.05</v>
      </c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/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  <c r="GL109" s="13"/>
      <c r="GM109" s="13"/>
      <c r="GN109" s="13"/>
      <c r="GO109" s="13"/>
      <c r="GP109" s="13"/>
      <c r="GQ109" s="13"/>
      <c r="GR109" s="13"/>
      <c r="GS109" s="13"/>
      <c r="GT109" s="13"/>
      <c r="GU109" s="13"/>
      <c r="GV109" s="13"/>
      <c r="GW109" s="13"/>
      <c r="GX109" s="13"/>
      <c r="GY109" s="13"/>
      <c r="GZ109" s="13"/>
      <c r="HA109" s="13"/>
      <c r="HB109" s="13"/>
      <c r="HC109" s="13"/>
      <c r="HD109" s="13"/>
      <c r="HE109" s="13"/>
      <c r="HF109" s="13"/>
      <c r="HG109" s="13"/>
      <c r="HH109" s="13"/>
      <c r="HI109" s="13"/>
      <c r="HJ109" s="13"/>
      <c r="HK109" s="13"/>
      <c r="HL109" s="13"/>
      <c r="HM109" s="13"/>
      <c r="HN109" s="13"/>
      <c r="HO109" s="13"/>
      <c r="HP109" s="13"/>
      <c r="HQ109" s="13"/>
      <c r="HR109" s="13"/>
      <c r="HS109" s="13"/>
      <c r="HT109" s="13"/>
      <c r="HU109" s="13"/>
      <c r="HV109" s="13"/>
      <c r="HW109" s="13"/>
      <c r="HX109" s="13"/>
      <c r="HY109" s="13"/>
      <c r="HZ109" s="13"/>
      <c r="IA109" s="13"/>
      <c r="IB109" s="13"/>
      <c r="IC109" s="13"/>
      <c r="ID109" s="13"/>
      <c r="IE109" s="13"/>
      <c r="IF109" s="13"/>
      <c r="IG109" s="13"/>
      <c r="IH109" s="13"/>
      <c r="II109" s="13"/>
      <c r="IJ109" s="13"/>
      <c r="IK109" s="13"/>
      <c r="IL109" s="13"/>
      <c r="IM109" s="13"/>
      <c r="IN109" s="13"/>
      <c r="IO109" s="13"/>
      <c r="IP109" s="13"/>
      <c r="IQ109" s="13"/>
      <c r="IR109" s="13"/>
    </row>
    <row r="110" spans="1:252" ht="12.75" customHeight="1">
      <c r="A110" s="10" t="str">
        <f>"41/2"</f>
        <v>41/2</v>
      </c>
      <c r="B110" s="11" t="s">
        <v>145</v>
      </c>
      <c r="C110" s="12" t="str">
        <f>"20"</f>
        <v>20</v>
      </c>
      <c r="D110" s="12">
        <v>4.0999999999999996</v>
      </c>
      <c r="E110" s="12">
        <v>4.08</v>
      </c>
      <c r="F110" s="12">
        <v>2.94</v>
      </c>
      <c r="G110" s="12">
        <v>0</v>
      </c>
      <c r="H110" s="12">
        <v>0.24</v>
      </c>
      <c r="I110" s="12">
        <v>43.644499999999994</v>
      </c>
      <c r="J110" s="12">
        <v>1.69</v>
      </c>
      <c r="K110" s="12">
        <v>0</v>
      </c>
      <c r="L110" s="12">
        <v>0</v>
      </c>
      <c r="M110" s="12">
        <v>0</v>
      </c>
      <c r="N110" s="12">
        <v>0.18</v>
      </c>
      <c r="O110" s="12">
        <v>0</v>
      </c>
      <c r="P110" s="12">
        <v>0.06</v>
      </c>
      <c r="Q110" s="12">
        <v>0</v>
      </c>
      <c r="R110" s="12">
        <v>0</v>
      </c>
      <c r="S110" s="12">
        <v>0</v>
      </c>
      <c r="T110" s="12">
        <v>0.45</v>
      </c>
      <c r="U110" s="12">
        <v>57.08</v>
      </c>
      <c r="V110" s="12">
        <v>44.71</v>
      </c>
      <c r="W110" s="12">
        <v>3.62</v>
      </c>
      <c r="X110" s="12">
        <v>4.22</v>
      </c>
      <c r="Y110" s="12">
        <v>33.869999999999997</v>
      </c>
      <c r="Z110" s="12">
        <v>0.55000000000000004</v>
      </c>
      <c r="AA110" s="12">
        <v>2.5</v>
      </c>
      <c r="AB110" s="12">
        <v>1.2</v>
      </c>
      <c r="AC110" s="12">
        <v>5.2</v>
      </c>
      <c r="AD110" s="12">
        <v>0.11</v>
      </c>
      <c r="AE110" s="12">
        <v>0.01</v>
      </c>
      <c r="AF110" s="12">
        <v>0.03</v>
      </c>
      <c r="AG110" s="12">
        <v>0.87</v>
      </c>
      <c r="AH110" s="12">
        <v>1.97</v>
      </c>
      <c r="AI110" s="12">
        <v>0.06</v>
      </c>
      <c r="AJ110" s="13">
        <v>0</v>
      </c>
      <c r="AK110" s="13">
        <v>228.14</v>
      </c>
      <c r="AL110" s="13">
        <v>172.62</v>
      </c>
      <c r="AM110" s="13">
        <v>325.39999999999998</v>
      </c>
      <c r="AN110" s="13">
        <v>552.17999999999995</v>
      </c>
      <c r="AO110" s="13">
        <v>99.75</v>
      </c>
      <c r="AP110" s="13">
        <v>177.2</v>
      </c>
      <c r="AQ110" s="13">
        <v>47.14</v>
      </c>
      <c r="AR110" s="13">
        <v>176.3</v>
      </c>
      <c r="AS110" s="13">
        <v>237.58</v>
      </c>
      <c r="AT110" s="13">
        <v>230.07</v>
      </c>
      <c r="AU110" s="13">
        <v>388.72</v>
      </c>
      <c r="AV110" s="13">
        <v>153.09</v>
      </c>
      <c r="AW110" s="13">
        <v>201.45</v>
      </c>
      <c r="AX110" s="13">
        <v>668.03</v>
      </c>
      <c r="AY110" s="13">
        <v>60.28</v>
      </c>
      <c r="AZ110" s="13">
        <v>148.91999999999999</v>
      </c>
      <c r="BA110" s="13">
        <v>178.16</v>
      </c>
      <c r="BB110" s="13">
        <v>144.77000000000001</v>
      </c>
      <c r="BC110" s="13">
        <v>58.89</v>
      </c>
      <c r="BD110" s="13">
        <v>0</v>
      </c>
      <c r="BE110" s="13">
        <v>0</v>
      </c>
      <c r="BF110" s="13">
        <v>0</v>
      </c>
      <c r="BG110" s="13">
        <v>0</v>
      </c>
      <c r="BH110" s="13">
        <v>0</v>
      </c>
      <c r="BI110" s="13">
        <v>0</v>
      </c>
      <c r="BJ110" s="13">
        <v>0</v>
      </c>
      <c r="BK110" s="13">
        <v>0</v>
      </c>
      <c r="BL110" s="13">
        <v>0</v>
      </c>
      <c r="BM110" s="13">
        <v>0</v>
      </c>
      <c r="BN110" s="13">
        <v>0</v>
      </c>
      <c r="BO110" s="13">
        <v>0</v>
      </c>
      <c r="BP110" s="13">
        <v>0</v>
      </c>
      <c r="BQ110" s="13">
        <v>0</v>
      </c>
      <c r="BR110" s="13">
        <v>0</v>
      </c>
      <c r="BS110" s="13">
        <v>0</v>
      </c>
      <c r="BT110" s="13">
        <v>0</v>
      </c>
      <c r="BU110" s="13">
        <v>0</v>
      </c>
      <c r="BV110" s="13">
        <v>0</v>
      </c>
      <c r="BW110" s="13">
        <v>0</v>
      </c>
      <c r="BX110" s="13">
        <v>0</v>
      </c>
      <c r="BY110" s="13">
        <v>0</v>
      </c>
      <c r="BZ110" s="13">
        <v>0</v>
      </c>
      <c r="CA110" s="13">
        <v>0</v>
      </c>
      <c r="CB110" s="13">
        <v>20.04</v>
      </c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  <c r="FT110" s="13"/>
      <c r="FU110" s="13"/>
      <c r="FV110" s="13"/>
      <c r="FW110" s="13"/>
      <c r="FX110" s="13"/>
      <c r="FY110" s="13"/>
      <c r="FZ110" s="13"/>
      <c r="GA110" s="13"/>
      <c r="GB110" s="13"/>
      <c r="GC110" s="13"/>
      <c r="GD110" s="13"/>
      <c r="GE110" s="13"/>
      <c r="GF110" s="13"/>
      <c r="GG110" s="13"/>
      <c r="GH110" s="13"/>
      <c r="GI110" s="13"/>
      <c r="GJ110" s="13"/>
      <c r="GK110" s="13"/>
      <c r="GL110" s="13"/>
      <c r="GM110" s="13"/>
      <c r="GN110" s="13"/>
      <c r="GO110" s="13"/>
      <c r="GP110" s="13"/>
      <c r="GQ110" s="13"/>
      <c r="GR110" s="13"/>
      <c r="GS110" s="13"/>
      <c r="GT110" s="13"/>
      <c r="GU110" s="13"/>
      <c r="GV110" s="13"/>
      <c r="GW110" s="13"/>
      <c r="GX110" s="13"/>
      <c r="GY110" s="13"/>
      <c r="GZ110" s="13"/>
      <c r="HA110" s="13"/>
      <c r="HB110" s="13"/>
      <c r="HC110" s="13"/>
      <c r="HD110" s="13"/>
      <c r="HE110" s="13"/>
      <c r="HF110" s="13"/>
      <c r="HG110" s="13"/>
      <c r="HH110" s="13"/>
      <c r="HI110" s="13"/>
      <c r="HJ110" s="13"/>
      <c r="HK110" s="13"/>
      <c r="HL110" s="13"/>
      <c r="HM110" s="13"/>
      <c r="HN110" s="13"/>
      <c r="HO110" s="13"/>
      <c r="HP110" s="13"/>
      <c r="HQ110" s="13"/>
      <c r="HR110" s="13"/>
      <c r="HS110" s="13"/>
      <c r="HT110" s="13"/>
      <c r="HU110" s="13"/>
      <c r="HV110" s="13"/>
      <c r="HW110" s="13"/>
      <c r="HX110" s="13"/>
      <c r="HY110" s="13"/>
      <c r="HZ110" s="13"/>
      <c r="IA110" s="13"/>
      <c r="IB110" s="13"/>
      <c r="IC110" s="13"/>
      <c r="ID110" s="13"/>
      <c r="IE110" s="13"/>
      <c r="IF110" s="13"/>
      <c r="IG110" s="13"/>
      <c r="IH110" s="13"/>
      <c r="II110" s="13"/>
      <c r="IJ110" s="13"/>
      <c r="IK110" s="13"/>
      <c r="IL110" s="13"/>
      <c r="IM110" s="13"/>
      <c r="IN110" s="13"/>
      <c r="IO110" s="13"/>
      <c r="IP110" s="13"/>
      <c r="IQ110" s="13"/>
      <c r="IR110" s="13"/>
    </row>
    <row r="111" spans="1:252" ht="12.75" customHeight="1">
      <c r="A111" s="10" t="str">
        <f>"18/8"</f>
        <v>18/8</v>
      </c>
      <c r="B111" s="11" t="s">
        <v>146</v>
      </c>
      <c r="C111" s="12" t="str">
        <f>"100"</f>
        <v>100</v>
      </c>
      <c r="D111" s="12">
        <v>15.2</v>
      </c>
      <c r="E111" s="12">
        <v>14.17</v>
      </c>
      <c r="F111" s="12">
        <v>13.48</v>
      </c>
      <c r="G111" s="12">
        <v>1.1599999999999999</v>
      </c>
      <c r="H111" s="12">
        <v>5.26</v>
      </c>
      <c r="I111" s="12">
        <v>202.65547949999998</v>
      </c>
      <c r="J111" s="12">
        <v>8.2899999999999991</v>
      </c>
      <c r="K111" s="12">
        <v>0.76</v>
      </c>
      <c r="L111" s="12">
        <v>0</v>
      </c>
      <c r="M111" s="12">
        <v>0</v>
      </c>
      <c r="N111" s="12">
        <v>0.17</v>
      </c>
      <c r="O111" s="12">
        <v>4.62</v>
      </c>
      <c r="P111" s="12">
        <v>0.46</v>
      </c>
      <c r="Q111" s="12">
        <v>0</v>
      </c>
      <c r="R111" s="12">
        <v>0</v>
      </c>
      <c r="S111" s="12">
        <v>0</v>
      </c>
      <c r="T111" s="12">
        <v>1.44</v>
      </c>
      <c r="U111" s="12">
        <v>210.87</v>
      </c>
      <c r="V111" s="12">
        <v>247.99</v>
      </c>
      <c r="W111" s="12">
        <v>13.3</v>
      </c>
      <c r="X111" s="12">
        <v>25.87</v>
      </c>
      <c r="Y111" s="12">
        <v>152.79</v>
      </c>
      <c r="Z111" s="12">
        <v>2.37</v>
      </c>
      <c r="AA111" s="12">
        <v>16</v>
      </c>
      <c r="AB111" s="12">
        <v>15</v>
      </c>
      <c r="AC111" s="12">
        <v>22.5</v>
      </c>
      <c r="AD111" s="12">
        <v>0.95</v>
      </c>
      <c r="AE111" s="12">
        <v>7.0000000000000007E-2</v>
      </c>
      <c r="AF111" s="12">
        <v>0.12</v>
      </c>
      <c r="AG111" s="12">
        <v>3.46</v>
      </c>
      <c r="AH111" s="12">
        <v>6.98</v>
      </c>
      <c r="AI111" s="12">
        <v>0</v>
      </c>
      <c r="AJ111" s="13">
        <v>0</v>
      </c>
      <c r="AK111" s="13">
        <v>835.52</v>
      </c>
      <c r="AL111" s="13">
        <v>629.62</v>
      </c>
      <c r="AM111" s="13">
        <v>1180.0999999999999</v>
      </c>
      <c r="AN111" s="13">
        <v>2004.97</v>
      </c>
      <c r="AO111" s="13">
        <v>349.23</v>
      </c>
      <c r="AP111" s="13">
        <v>644.35</v>
      </c>
      <c r="AQ111" s="13">
        <v>177.98</v>
      </c>
      <c r="AR111" s="13">
        <v>651.19000000000005</v>
      </c>
      <c r="AS111" s="13">
        <v>867.79</v>
      </c>
      <c r="AT111" s="13">
        <v>855.58</v>
      </c>
      <c r="AU111" s="13">
        <v>1425.42</v>
      </c>
      <c r="AV111" s="13">
        <v>561.71</v>
      </c>
      <c r="AW111" s="13">
        <v>798.64</v>
      </c>
      <c r="AX111" s="13">
        <v>2505.4499999999998</v>
      </c>
      <c r="AY111" s="13">
        <v>220.4</v>
      </c>
      <c r="AZ111" s="13">
        <v>576.59</v>
      </c>
      <c r="BA111" s="13">
        <v>638.42999999999995</v>
      </c>
      <c r="BB111" s="13">
        <v>539.19000000000005</v>
      </c>
      <c r="BC111" s="13">
        <v>220.94</v>
      </c>
      <c r="BD111" s="13">
        <v>0.1</v>
      </c>
      <c r="BE111" s="13">
        <v>0.05</v>
      </c>
      <c r="BF111" s="13">
        <v>0.02</v>
      </c>
      <c r="BG111" s="13">
        <v>0.06</v>
      </c>
      <c r="BH111" s="13">
        <v>0.06</v>
      </c>
      <c r="BI111" s="13">
        <v>0.3</v>
      </c>
      <c r="BJ111" s="13">
        <v>0</v>
      </c>
      <c r="BK111" s="13">
        <v>0.96</v>
      </c>
      <c r="BL111" s="13">
        <v>0</v>
      </c>
      <c r="BM111" s="13">
        <v>0.28999999999999998</v>
      </c>
      <c r="BN111" s="13">
        <v>0</v>
      </c>
      <c r="BO111" s="13">
        <v>0.01</v>
      </c>
      <c r="BP111" s="13">
        <v>0</v>
      </c>
      <c r="BQ111" s="13">
        <v>0.06</v>
      </c>
      <c r="BR111" s="13">
        <v>0.09</v>
      </c>
      <c r="BS111" s="13">
        <v>0.99</v>
      </c>
      <c r="BT111" s="13">
        <v>0</v>
      </c>
      <c r="BU111" s="13">
        <v>0</v>
      </c>
      <c r="BV111" s="13">
        <v>0.63</v>
      </c>
      <c r="BW111" s="13">
        <v>0.01</v>
      </c>
      <c r="BX111" s="13">
        <v>0</v>
      </c>
      <c r="BY111" s="13">
        <v>0</v>
      </c>
      <c r="BZ111" s="13">
        <v>0</v>
      </c>
      <c r="CA111" s="13">
        <v>0</v>
      </c>
      <c r="CB111" s="13">
        <v>87.93</v>
      </c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N111" s="13"/>
      <c r="FO111" s="13"/>
      <c r="FP111" s="13"/>
      <c r="FQ111" s="13"/>
      <c r="FR111" s="13"/>
      <c r="FS111" s="13"/>
      <c r="FT111" s="13"/>
      <c r="FU111" s="13"/>
      <c r="FV111" s="13"/>
      <c r="FW111" s="13"/>
      <c r="FX111" s="13"/>
      <c r="FY111" s="13"/>
      <c r="FZ111" s="13"/>
      <c r="GA111" s="13"/>
      <c r="GB111" s="13"/>
      <c r="GC111" s="13"/>
      <c r="GD111" s="13"/>
      <c r="GE111" s="13"/>
      <c r="GF111" s="13"/>
      <c r="GG111" s="13"/>
      <c r="GH111" s="13"/>
      <c r="GI111" s="13"/>
      <c r="GJ111" s="13"/>
      <c r="GK111" s="13"/>
      <c r="GL111" s="13"/>
      <c r="GM111" s="13"/>
      <c r="GN111" s="13"/>
      <c r="GO111" s="13"/>
      <c r="GP111" s="13"/>
      <c r="GQ111" s="13"/>
      <c r="GR111" s="13"/>
      <c r="GS111" s="13"/>
      <c r="GT111" s="13"/>
      <c r="GU111" s="13"/>
      <c r="GV111" s="13"/>
      <c r="GW111" s="13"/>
      <c r="GX111" s="13"/>
      <c r="GY111" s="13"/>
      <c r="GZ111" s="13"/>
      <c r="HA111" s="13"/>
      <c r="HB111" s="13"/>
      <c r="HC111" s="13"/>
      <c r="HD111" s="13"/>
      <c r="HE111" s="13"/>
      <c r="HF111" s="13"/>
      <c r="HG111" s="13"/>
      <c r="HH111" s="13"/>
      <c r="HI111" s="13"/>
      <c r="HJ111" s="13"/>
      <c r="HK111" s="13"/>
      <c r="HL111" s="13"/>
      <c r="HM111" s="13"/>
      <c r="HN111" s="13"/>
      <c r="HO111" s="13"/>
      <c r="HP111" s="13"/>
      <c r="HQ111" s="13"/>
      <c r="HR111" s="13"/>
      <c r="HS111" s="13"/>
      <c r="HT111" s="13"/>
      <c r="HU111" s="13"/>
      <c r="HV111" s="13"/>
      <c r="HW111" s="13"/>
      <c r="HX111" s="13"/>
      <c r="HY111" s="13"/>
      <c r="HZ111" s="13"/>
      <c r="IA111" s="13"/>
      <c r="IB111" s="13"/>
      <c r="IC111" s="13"/>
      <c r="ID111" s="13"/>
      <c r="IE111" s="13"/>
      <c r="IF111" s="13"/>
      <c r="IG111" s="13"/>
      <c r="IH111" s="13"/>
      <c r="II111" s="13"/>
      <c r="IJ111" s="13"/>
      <c r="IK111" s="13"/>
      <c r="IL111" s="13"/>
      <c r="IM111" s="13"/>
      <c r="IN111" s="13"/>
      <c r="IO111" s="13"/>
      <c r="IP111" s="13"/>
      <c r="IQ111" s="13"/>
      <c r="IR111" s="13"/>
    </row>
    <row r="112" spans="1:252" ht="12.75" customHeight="1">
      <c r="A112" s="10" t="str">
        <f>"8/11"</f>
        <v>8/11</v>
      </c>
      <c r="B112" s="11" t="s">
        <v>89</v>
      </c>
      <c r="C112" s="12" t="str">
        <f>"30"</f>
        <v>30</v>
      </c>
      <c r="D112" s="12">
        <v>0.21</v>
      </c>
      <c r="E112" s="12">
        <v>0</v>
      </c>
      <c r="F112" s="12">
        <v>0.64</v>
      </c>
      <c r="G112" s="12">
        <v>0.5</v>
      </c>
      <c r="H112" s="12">
        <v>1.55</v>
      </c>
      <c r="I112" s="12">
        <v>12.653760431754</v>
      </c>
      <c r="J112" s="12">
        <v>0.23</v>
      </c>
      <c r="K112" s="12">
        <v>0.36</v>
      </c>
      <c r="L112" s="12">
        <v>0</v>
      </c>
      <c r="M112" s="12">
        <v>0</v>
      </c>
      <c r="N112" s="12">
        <v>0.69</v>
      </c>
      <c r="O112" s="12">
        <v>0.76</v>
      </c>
      <c r="P112" s="12">
        <v>0.11</v>
      </c>
      <c r="Q112" s="12">
        <v>0</v>
      </c>
      <c r="R112" s="12">
        <v>0</v>
      </c>
      <c r="S112" s="12">
        <v>0.04</v>
      </c>
      <c r="T112" s="12">
        <v>7.0000000000000007E-2</v>
      </c>
      <c r="U112" s="12">
        <v>0.7</v>
      </c>
      <c r="V112" s="12">
        <v>14.12</v>
      </c>
      <c r="W112" s="12">
        <v>1</v>
      </c>
      <c r="X112" s="12">
        <v>1.31</v>
      </c>
      <c r="Y112" s="12">
        <v>2.69</v>
      </c>
      <c r="Z112" s="12">
        <v>0.05</v>
      </c>
      <c r="AA112" s="12">
        <v>1.77</v>
      </c>
      <c r="AB112" s="12">
        <v>168.06</v>
      </c>
      <c r="AC112" s="12">
        <v>49.21</v>
      </c>
      <c r="AD112" s="12">
        <v>0.28000000000000003</v>
      </c>
      <c r="AE112" s="12">
        <v>0</v>
      </c>
      <c r="AF112" s="12">
        <v>0</v>
      </c>
      <c r="AG112" s="12">
        <v>0.04</v>
      </c>
      <c r="AH112" s="12">
        <v>0.1</v>
      </c>
      <c r="AI112" s="12">
        <v>0.05</v>
      </c>
      <c r="AJ112" s="13">
        <v>0</v>
      </c>
      <c r="AK112" s="13">
        <v>6.39</v>
      </c>
      <c r="AL112" s="13">
        <v>5.76</v>
      </c>
      <c r="AM112" s="13">
        <v>10.39</v>
      </c>
      <c r="AN112" s="13">
        <v>3.72</v>
      </c>
      <c r="AO112" s="13">
        <v>1.99</v>
      </c>
      <c r="AP112" s="13">
        <v>4.32</v>
      </c>
      <c r="AQ112" s="13">
        <v>1.4</v>
      </c>
      <c r="AR112" s="13">
        <v>6.5</v>
      </c>
      <c r="AS112" s="13">
        <v>4.82</v>
      </c>
      <c r="AT112" s="13">
        <v>5.49</v>
      </c>
      <c r="AU112" s="13">
        <v>6.61</v>
      </c>
      <c r="AV112" s="13">
        <v>2.67</v>
      </c>
      <c r="AW112" s="13">
        <v>4.68</v>
      </c>
      <c r="AX112" s="13">
        <v>40.67</v>
      </c>
      <c r="AY112" s="13">
        <v>0</v>
      </c>
      <c r="AZ112" s="13">
        <v>11.99</v>
      </c>
      <c r="BA112" s="13">
        <v>6.56</v>
      </c>
      <c r="BB112" s="13">
        <v>3.34</v>
      </c>
      <c r="BC112" s="13">
        <v>2.58</v>
      </c>
      <c r="BD112" s="13">
        <v>0.01</v>
      </c>
      <c r="BE112" s="13">
        <v>0</v>
      </c>
      <c r="BF112" s="13">
        <v>0</v>
      </c>
      <c r="BG112" s="13">
        <v>0.01</v>
      </c>
      <c r="BH112" s="13">
        <v>0.01</v>
      </c>
      <c r="BI112" s="13">
        <v>0.02</v>
      </c>
      <c r="BJ112" s="13">
        <v>0</v>
      </c>
      <c r="BK112" s="13">
        <v>0.1</v>
      </c>
      <c r="BL112" s="13">
        <v>0</v>
      </c>
      <c r="BM112" s="13">
        <v>0.04</v>
      </c>
      <c r="BN112" s="13">
        <v>0</v>
      </c>
      <c r="BO112" s="13">
        <v>0</v>
      </c>
      <c r="BP112" s="13">
        <v>0</v>
      </c>
      <c r="BQ112" s="13">
        <v>0</v>
      </c>
      <c r="BR112" s="13">
        <v>0.01</v>
      </c>
      <c r="BS112" s="13">
        <v>0.16</v>
      </c>
      <c r="BT112" s="13">
        <v>0</v>
      </c>
      <c r="BU112" s="13">
        <v>0</v>
      </c>
      <c r="BV112" s="13">
        <v>0.3</v>
      </c>
      <c r="BW112" s="13">
        <v>0</v>
      </c>
      <c r="BX112" s="13">
        <v>0</v>
      </c>
      <c r="BY112" s="13">
        <v>0</v>
      </c>
      <c r="BZ112" s="13">
        <v>0</v>
      </c>
      <c r="CA112" s="13">
        <v>0</v>
      </c>
      <c r="CB112" s="13">
        <v>30.85</v>
      </c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N112" s="13"/>
      <c r="FO112" s="13"/>
      <c r="FP112" s="13"/>
      <c r="FQ112" s="13"/>
      <c r="FR112" s="13"/>
      <c r="FS112" s="13"/>
      <c r="FT112" s="13"/>
      <c r="FU112" s="13"/>
      <c r="FV112" s="13"/>
      <c r="FW112" s="13"/>
      <c r="FX112" s="13"/>
      <c r="FY112" s="13"/>
      <c r="FZ112" s="13"/>
      <c r="GA112" s="13"/>
      <c r="GB112" s="13"/>
      <c r="GC112" s="13"/>
      <c r="GD112" s="13"/>
      <c r="GE112" s="13"/>
      <c r="GF112" s="13"/>
      <c r="GG112" s="13"/>
      <c r="GH112" s="13"/>
      <c r="GI112" s="13"/>
      <c r="GJ112" s="13"/>
      <c r="GK112" s="13"/>
      <c r="GL112" s="13"/>
      <c r="GM112" s="13"/>
      <c r="GN112" s="13"/>
      <c r="GO112" s="13"/>
      <c r="GP112" s="13"/>
      <c r="GQ112" s="13"/>
      <c r="GR112" s="13"/>
      <c r="GS112" s="13"/>
      <c r="GT112" s="13"/>
      <c r="GU112" s="13"/>
      <c r="GV112" s="13"/>
      <c r="GW112" s="13"/>
      <c r="GX112" s="13"/>
      <c r="GY112" s="13"/>
      <c r="GZ112" s="13"/>
      <c r="HA112" s="13"/>
      <c r="HB112" s="13"/>
      <c r="HC112" s="13"/>
      <c r="HD112" s="13"/>
      <c r="HE112" s="13"/>
      <c r="HF112" s="13"/>
      <c r="HG112" s="13"/>
      <c r="HH112" s="13"/>
      <c r="HI112" s="13"/>
      <c r="HJ112" s="13"/>
      <c r="HK112" s="13"/>
      <c r="HL112" s="13"/>
      <c r="HM112" s="13"/>
      <c r="HN112" s="13"/>
      <c r="HO112" s="13"/>
      <c r="HP112" s="13"/>
      <c r="HQ112" s="13"/>
      <c r="HR112" s="13"/>
      <c r="HS112" s="13"/>
      <c r="HT112" s="13"/>
      <c r="HU112" s="13"/>
      <c r="HV112" s="13"/>
      <c r="HW112" s="13"/>
      <c r="HX112" s="13"/>
      <c r="HY112" s="13"/>
      <c r="HZ112" s="13"/>
      <c r="IA112" s="13"/>
      <c r="IB112" s="13"/>
      <c r="IC112" s="13"/>
      <c r="ID112" s="13"/>
      <c r="IE112" s="13"/>
      <c r="IF112" s="13"/>
      <c r="IG112" s="13"/>
      <c r="IH112" s="13"/>
      <c r="II112" s="13"/>
      <c r="IJ112" s="13"/>
      <c r="IK112" s="13"/>
      <c r="IL112" s="13"/>
      <c r="IM112" s="13"/>
      <c r="IN112" s="13"/>
      <c r="IO112" s="13"/>
      <c r="IP112" s="13"/>
      <c r="IQ112" s="13"/>
      <c r="IR112" s="13"/>
    </row>
    <row r="113" spans="1:252" ht="12.75" customHeight="1">
      <c r="A113" s="10" t="str">
        <f>"46/3"</f>
        <v>46/3</v>
      </c>
      <c r="B113" s="11" t="s">
        <v>90</v>
      </c>
      <c r="C113" s="12" t="str">
        <f>"180"</f>
        <v>180</v>
      </c>
      <c r="D113" s="12">
        <v>6.36</v>
      </c>
      <c r="E113" s="12">
        <v>0.04</v>
      </c>
      <c r="F113" s="12">
        <v>3.57</v>
      </c>
      <c r="G113" s="12">
        <v>0.8</v>
      </c>
      <c r="H113" s="12">
        <v>40.93</v>
      </c>
      <c r="I113" s="12">
        <v>220.7282094</v>
      </c>
      <c r="J113" s="12">
        <v>2.2400000000000002</v>
      </c>
      <c r="K113" s="12">
        <v>0.1</v>
      </c>
      <c r="L113" s="12">
        <v>0</v>
      </c>
      <c r="M113" s="12">
        <v>0</v>
      </c>
      <c r="N113" s="12">
        <v>1.17</v>
      </c>
      <c r="O113" s="12">
        <v>37.700000000000003</v>
      </c>
      <c r="P113" s="12">
        <v>2.06</v>
      </c>
      <c r="Q113" s="12">
        <v>0</v>
      </c>
      <c r="R113" s="12">
        <v>0</v>
      </c>
      <c r="S113" s="12">
        <v>0</v>
      </c>
      <c r="T113" s="12">
        <v>0.82</v>
      </c>
      <c r="U113" s="12">
        <v>176.71</v>
      </c>
      <c r="V113" s="12">
        <v>67.47</v>
      </c>
      <c r="W113" s="12">
        <v>12.64</v>
      </c>
      <c r="X113" s="12">
        <v>8.61</v>
      </c>
      <c r="Y113" s="12">
        <v>47.79</v>
      </c>
      <c r="Z113" s="12">
        <v>0.87</v>
      </c>
      <c r="AA113" s="12">
        <v>10.8</v>
      </c>
      <c r="AB113" s="12">
        <v>10.8</v>
      </c>
      <c r="AC113" s="12">
        <v>20.25</v>
      </c>
      <c r="AD113" s="12">
        <v>0.96</v>
      </c>
      <c r="AE113" s="12">
        <v>0.08</v>
      </c>
      <c r="AF113" s="12">
        <v>0.02</v>
      </c>
      <c r="AG113" s="12">
        <v>0.59</v>
      </c>
      <c r="AH113" s="12">
        <v>1.78</v>
      </c>
      <c r="AI113" s="12">
        <v>0</v>
      </c>
      <c r="AJ113" s="13">
        <v>0</v>
      </c>
      <c r="AK113" s="13">
        <v>275.61</v>
      </c>
      <c r="AL113" s="13">
        <v>251.98</v>
      </c>
      <c r="AM113" s="13">
        <v>472.07</v>
      </c>
      <c r="AN113" s="13">
        <v>147.44999999999999</v>
      </c>
      <c r="AO113" s="13">
        <v>89.89</v>
      </c>
      <c r="AP113" s="13">
        <v>182.63</v>
      </c>
      <c r="AQ113" s="13">
        <v>59.92</v>
      </c>
      <c r="AR113" s="13">
        <v>292.87</v>
      </c>
      <c r="AS113" s="13">
        <v>193.67</v>
      </c>
      <c r="AT113" s="13">
        <v>233.51</v>
      </c>
      <c r="AU113" s="13">
        <v>200.31</v>
      </c>
      <c r="AV113" s="13">
        <v>117.69</v>
      </c>
      <c r="AW113" s="13">
        <v>204.66</v>
      </c>
      <c r="AX113" s="13">
        <v>1797.43</v>
      </c>
      <c r="AY113" s="13">
        <v>0</v>
      </c>
      <c r="AZ113" s="13">
        <v>566.38</v>
      </c>
      <c r="BA113" s="13">
        <v>293.38</v>
      </c>
      <c r="BB113" s="13">
        <v>147.32</v>
      </c>
      <c r="BC113" s="13">
        <v>116.63</v>
      </c>
      <c r="BD113" s="13">
        <v>0.11</v>
      </c>
      <c r="BE113" s="13">
        <v>0.05</v>
      </c>
      <c r="BF113" s="13">
        <v>0.03</v>
      </c>
      <c r="BG113" s="13">
        <v>0.06</v>
      </c>
      <c r="BH113" s="13">
        <v>7.0000000000000007E-2</v>
      </c>
      <c r="BI113" s="13">
        <v>0.31</v>
      </c>
      <c r="BJ113" s="13">
        <v>0</v>
      </c>
      <c r="BK113" s="13">
        <v>0.97</v>
      </c>
      <c r="BL113" s="13">
        <v>0</v>
      </c>
      <c r="BM113" s="13">
        <v>0.28000000000000003</v>
      </c>
      <c r="BN113" s="13">
        <v>0</v>
      </c>
      <c r="BO113" s="13">
        <v>0</v>
      </c>
      <c r="BP113" s="13">
        <v>0</v>
      </c>
      <c r="BQ113" s="13">
        <v>0.06</v>
      </c>
      <c r="BR113" s="13">
        <v>0.1</v>
      </c>
      <c r="BS113" s="13">
        <v>0.72</v>
      </c>
      <c r="BT113" s="13">
        <v>0</v>
      </c>
      <c r="BU113" s="13">
        <v>0</v>
      </c>
      <c r="BV113" s="13">
        <v>0.28999999999999998</v>
      </c>
      <c r="BW113" s="13">
        <v>0.01</v>
      </c>
      <c r="BX113" s="13">
        <v>0</v>
      </c>
      <c r="BY113" s="13">
        <v>0</v>
      </c>
      <c r="BZ113" s="13">
        <v>0</v>
      </c>
      <c r="CA113" s="13">
        <v>0</v>
      </c>
      <c r="CB113" s="13">
        <v>9.08</v>
      </c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N113" s="13"/>
      <c r="FO113" s="13"/>
      <c r="FP113" s="13"/>
      <c r="FQ113" s="13"/>
      <c r="FR113" s="13"/>
      <c r="FS113" s="13"/>
      <c r="FT113" s="13"/>
      <c r="FU113" s="13"/>
      <c r="FV113" s="13"/>
      <c r="FW113" s="13"/>
      <c r="FX113" s="13"/>
      <c r="FY113" s="13"/>
      <c r="FZ113" s="13"/>
      <c r="GA113" s="13"/>
      <c r="GB113" s="13"/>
      <c r="GC113" s="13"/>
      <c r="GD113" s="13"/>
      <c r="GE113" s="13"/>
      <c r="GF113" s="13"/>
      <c r="GG113" s="13"/>
      <c r="GH113" s="13"/>
      <c r="GI113" s="13"/>
      <c r="GJ113" s="13"/>
      <c r="GK113" s="13"/>
      <c r="GL113" s="13"/>
      <c r="GM113" s="13"/>
      <c r="GN113" s="13"/>
      <c r="GO113" s="13"/>
      <c r="GP113" s="13"/>
      <c r="GQ113" s="13"/>
      <c r="GR113" s="13"/>
      <c r="GS113" s="13"/>
      <c r="GT113" s="13"/>
      <c r="GU113" s="13"/>
      <c r="GV113" s="13"/>
      <c r="GW113" s="13"/>
      <c r="GX113" s="13"/>
      <c r="GY113" s="13"/>
      <c r="GZ113" s="13"/>
      <c r="HA113" s="13"/>
      <c r="HB113" s="13"/>
      <c r="HC113" s="13"/>
      <c r="HD113" s="13"/>
      <c r="HE113" s="13"/>
      <c r="HF113" s="13"/>
      <c r="HG113" s="13"/>
      <c r="HH113" s="13"/>
      <c r="HI113" s="13"/>
      <c r="HJ113" s="13"/>
      <c r="HK113" s="13"/>
      <c r="HL113" s="13"/>
      <c r="HM113" s="13"/>
      <c r="HN113" s="13"/>
      <c r="HO113" s="13"/>
      <c r="HP113" s="13"/>
      <c r="HQ113" s="13"/>
      <c r="HR113" s="13"/>
      <c r="HS113" s="13"/>
      <c r="HT113" s="13"/>
      <c r="HU113" s="13"/>
      <c r="HV113" s="13"/>
      <c r="HW113" s="13"/>
      <c r="HX113" s="13"/>
      <c r="HY113" s="13"/>
      <c r="HZ113" s="13"/>
      <c r="IA113" s="13"/>
      <c r="IB113" s="13"/>
      <c r="IC113" s="13"/>
      <c r="ID113" s="13"/>
      <c r="IE113" s="13"/>
      <c r="IF113" s="13"/>
      <c r="IG113" s="13"/>
      <c r="IH113" s="13"/>
      <c r="II113" s="13"/>
      <c r="IJ113" s="13"/>
      <c r="IK113" s="13"/>
      <c r="IL113" s="13"/>
      <c r="IM113" s="13"/>
      <c r="IN113" s="13"/>
      <c r="IO113" s="13"/>
      <c r="IP113" s="13"/>
      <c r="IQ113" s="13"/>
      <c r="IR113" s="13"/>
    </row>
    <row r="114" spans="1:252" ht="12.75" customHeight="1">
      <c r="A114" s="10" t="str">
        <f>"6/10"</f>
        <v>6/10</v>
      </c>
      <c r="B114" s="11" t="s">
        <v>102</v>
      </c>
      <c r="C114" s="12" t="str">
        <f>"200"</f>
        <v>200</v>
      </c>
      <c r="D114" s="12">
        <v>1.02</v>
      </c>
      <c r="E114" s="12">
        <v>0</v>
      </c>
      <c r="F114" s="12">
        <v>0.06</v>
      </c>
      <c r="G114" s="12">
        <v>0.06</v>
      </c>
      <c r="H114" s="12">
        <v>23.18</v>
      </c>
      <c r="I114" s="12">
        <v>87.598919999999993</v>
      </c>
      <c r="J114" s="12">
        <v>0.02</v>
      </c>
      <c r="K114" s="12">
        <v>0</v>
      </c>
      <c r="L114" s="12">
        <v>0</v>
      </c>
      <c r="M114" s="12">
        <v>0</v>
      </c>
      <c r="N114" s="12">
        <v>19.190000000000001</v>
      </c>
      <c r="O114" s="12">
        <v>0.56999999999999995</v>
      </c>
      <c r="P114" s="12">
        <v>3.42</v>
      </c>
      <c r="Q114" s="12">
        <v>0</v>
      </c>
      <c r="R114" s="12">
        <v>0</v>
      </c>
      <c r="S114" s="12">
        <v>0.3</v>
      </c>
      <c r="T114" s="12">
        <v>0.81</v>
      </c>
      <c r="U114" s="12">
        <v>3.47</v>
      </c>
      <c r="V114" s="12">
        <v>340.26</v>
      </c>
      <c r="W114" s="12">
        <v>31.33</v>
      </c>
      <c r="X114" s="12">
        <v>19.95</v>
      </c>
      <c r="Y114" s="12">
        <v>27.16</v>
      </c>
      <c r="Z114" s="12">
        <v>0.65</v>
      </c>
      <c r="AA114" s="12">
        <v>0</v>
      </c>
      <c r="AB114" s="12">
        <v>630</v>
      </c>
      <c r="AC114" s="12">
        <v>116.6</v>
      </c>
      <c r="AD114" s="12">
        <v>1.1000000000000001</v>
      </c>
      <c r="AE114" s="12">
        <v>0.02</v>
      </c>
      <c r="AF114" s="12">
        <v>0.04</v>
      </c>
      <c r="AG114" s="12">
        <v>0.51</v>
      </c>
      <c r="AH114" s="12">
        <v>0.78</v>
      </c>
      <c r="AI114" s="12">
        <v>0.32</v>
      </c>
      <c r="AJ114" s="13">
        <v>0</v>
      </c>
      <c r="AK114" s="13">
        <v>0.01</v>
      </c>
      <c r="AL114" s="13">
        <v>0.01</v>
      </c>
      <c r="AM114" s="13">
        <v>0.01</v>
      </c>
      <c r="AN114" s="13">
        <v>0.02</v>
      </c>
      <c r="AO114" s="13">
        <v>0</v>
      </c>
      <c r="AP114" s="13">
        <v>0.01</v>
      </c>
      <c r="AQ114" s="13">
        <v>0</v>
      </c>
      <c r="AR114" s="13">
        <v>0.01</v>
      </c>
      <c r="AS114" s="13">
        <v>0.01</v>
      </c>
      <c r="AT114" s="13">
        <v>0.01</v>
      </c>
      <c r="AU114" s="13">
        <v>0.06</v>
      </c>
      <c r="AV114" s="13">
        <v>0</v>
      </c>
      <c r="AW114" s="13">
        <v>0.01</v>
      </c>
      <c r="AX114" s="13">
        <v>0.03</v>
      </c>
      <c r="AY114" s="13">
        <v>0</v>
      </c>
      <c r="AZ114" s="13">
        <v>0.02</v>
      </c>
      <c r="BA114" s="13">
        <v>0.01</v>
      </c>
      <c r="BB114" s="13">
        <v>0.01</v>
      </c>
      <c r="BC114" s="13">
        <v>0</v>
      </c>
      <c r="BD114" s="13">
        <v>0</v>
      </c>
      <c r="BE114" s="13">
        <v>0</v>
      </c>
      <c r="BF114" s="13">
        <v>0</v>
      </c>
      <c r="BG114" s="13">
        <v>0</v>
      </c>
      <c r="BH114" s="13">
        <v>0</v>
      </c>
      <c r="BI114" s="13">
        <v>0</v>
      </c>
      <c r="BJ114" s="13">
        <v>0</v>
      </c>
      <c r="BK114" s="13">
        <v>0</v>
      </c>
      <c r="BL114" s="13">
        <v>0</v>
      </c>
      <c r="BM114" s="13">
        <v>0</v>
      </c>
      <c r="BN114" s="13">
        <v>0</v>
      </c>
      <c r="BO114" s="13">
        <v>0</v>
      </c>
      <c r="BP114" s="13">
        <v>0</v>
      </c>
      <c r="BQ114" s="13">
        <v>0</v>
      </c>
      <c r="BR114" s="13">
        <v>0</v>
      </c>
      <c r="BS114" s="13">
        <v>0.01</v>
      </c>
      <c r="BT114" s="13">
        <v>0</v>
      </c>
      <c r="BU114" s="13">
        <v>0</v>
      </c>
      <c r="BV114" s="13">
        <v>0.01</v>
      </c>
      <c r="BW114" s="13">
        <v>0</v>
      </c>
      <c r="BX114" s="13">
        <v>0</v>
      </c>
      <c r="BY114" s="13">
        <v>0</v>
      </c>
      <c r="BZ114" s="13">
        <v>0</v>
      </c>
      <c r="CA114" s="13">
        <v>0</v>
      </c>
      <c r="CB114" s="13">
        <v>214.01</v>
      </c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  <c r="FL114" s="13"/>
      <c r="FM114" s="13"/>
      <c r="FN114" s="13"/>
      <c r="FO114" s="13"/>
      <c r="FP114" s="13"/>
      <c r="FQ114" s="13"/>
      <c r="FR114" s="13"/>
      <c r="FS114" s="13"/>
      <c r="FT114" s="13"/>
      <c r="FU114" s="13"/>
      <c r="FV114" s="13"/>
      <c r="FW114" s="13"/>
      <c r="FX114" s="13"/>
      <c r="FY114" s="13"/>
      <c r="FZ114" s="13"/>
      <c r="GA114" s="13"/>
      <c r="GB114" s="13"/>
      <c r="GC114" s="13"/>
      <c r="GD114" s="13"/>
      <c r="GE114" s="13"/>
      <c r="GF114" s="13"/>
      <c r="GG114" s="13"/>
      <c r="GH114" s="13"/>
      <c r="GI114" s="13"/>
      <c r="GJ114" s="13"/>
      <c r="GK114" s="13"/>
      <c r="GL114" s="13"/>
      <c r="GM114" s="13"/>
      <c r="GN114" s="13"/>
      <c r="GO114" s="13"/>
      <c r="GP114" s="13"/>
      <c r="GQ114" s="13"/>
      <c r="GR114" s="13"/>
      <c r="GS114" s="13"/>
      <c r="GT114" s="13"/>
      <c r="GU114" s="13"/>
      <c r="GV114" s="13"/>
      <c r="GW114" s="13"/>
      <c r="GX114" s="13"/>
      <c r="GY114" s="13"/>
      <c r="GZ114" s="13"/>
      <c r="HA114" s="13"/>
      <c r="HB114" s="13"/>
      <c r="HC114" s="13"/>
      <c r="HD114" s="13"/>
      <c r="HE114" s="13"/>
      <c r="HF114" s="13"/>
      <c r="HG114" s="13"/>
      <c r="HH114" s="13"/>
      <c r="HI114" s="13"/>
      <c r="HJ114" s="13"/>
      <c r="HK114" s="13"/>
      <c r="HL114" s="13"/>
      <c r="HM114" s="13"/>
      <c r="HN114" s="13"/>
      <c r="HO114" s="13"/>
      <c r="HP114" s="13"/>
      <c r="HQ114" s="13"/>
      <c r="HR114" s="13"/>
      <c r="HS114" s="13"/>
      <c r="HT114" s="13"/>
      <c r="HU114" s="13"/>
      <c r="HV114" s="13"/>
      <c r="HW114" s="13"/>
      <c r="HX114" s="13"/>
      <c r="HY114" s="13"/>
      <c r="HZ114" s="13"/>
      <c r="IA114" s="13"/>
      <c r="IB114" s="13"/>
      <c r="IC114" s="13"/>
      <c r="ID114" s="13"/>
      <c r="IE114" s="13"/>
      <c r="IF114" s="13"/>
      <c r="IG114" s="13"/>
      <c r="IH114" s="13"/>
      <c r="II114" s="13"/>
      <c r="IJ114" s="13"/>
      <c r="IK114" s="13"/>
      <c r="IL114" s="13"/>
      <c r="IM114" s="13"/>
      <c r="IN114" s="13"/>
      <c r="IO114" s="13"/>
      <c r="IP114" s="13"/>
      <c r="IQ114" s="13"/>
      <c r="IR114" s="13"/>
    </row>
    <row r="115" spans="1:252" ht="12.75" customHeight="1">
      <c r="A115" s="10" t="str">
        <f>"пром."</f>
        <v>пром.</v>
      </c>
      <c r="B115" s="11" t="s">
        <v>92</v>
      </c>
      <c r="C115" s="12" t="str">
        <f>"40"</f>
        <v>40</v>
      </c>
      <c r="D115" s="12">
        <v>2.68</v>
      </c>
      <c r="E115" s="12">
        <v>0</v>
      </c>
      <c r="F115" s="12">
        <v>0.28000000000000003</v>
      </c>
      <c r="G115" s="12">
        <v>0</v>
      </c>
      <c r="H115" s="12">
        <v>20.079999999999998</v>
      </c>
      <c r="I115" s="12">
        <v>84.217280000000002</v>
      </c>
      <c r="J115" s="12">
        <v>0</v>
      </c>
      <c r="K115" s="12">
        <v>0</v>
      </c>
      <c r="L115" s="12">
        <v>0</v>
      </c>
      <c r="M115" s="12">
        <v>0</v>
      </c>
      <c r="N115" s="12">
        <v>17.12</v>
      </c>
      <c r="O115" s="12">
        <v>0</v>
      </c>
      <c r="P115" s="12">
        <v>2.96</v>
      </c>
      <c r="Q115" s="12">
        <v>0</v>
      </c>
      <c r="R115" s="12">
        <v>0</v>
      </c>
      <c r="S115" s="12">
        <v>0</v>
      </c>
      <c r="T115" s="12">
        <v>4.8099999999999996</v>
      </c>
      <c r="U115" s="12">
        <v>16.12</v>
      </c>
      <c r="V115" s="12">
        <v>748.96</v>
      </c>
      <c r="W115" s="12">
        <v>296.14</v>
      </c>
      <c r="X115" s="12">
        <v>93</v>
      </c>
      <c r="Y115" s="12">
        <v>83.88</v>
      </c>
      <c r="Z115" s="12">
        <v>9.9499999999999993</v>
      </c>
      <c r="AA115" s="12">
        <v>1344</v>
      </c>
      <c r="AB115" s="12">
        <v>0</v>
      </c>
      <c r="AC115" s="12">
        <v>84</v>
      </c>
      <c r="AD115" s="12">
        <v>0.68</v>
      </c>
      <c r="AE115" s="12">
        <v>0.08</v>
      </c>
      <c r="AF115" s="12">
        <v>0.43</v>
      </c>
      <c r="AG115" s="12">
        <v>0</v>
      </c>
      <c r="AH115" s="12">
        <v>3.58</v>
      </c>
      <c r="AI115" s="12">
        <v>20</v>
      </c>
      <c r="AJ115" s="13">
        <v>0</v>
      </c>
      <c r="AK115" s="13">
        <v>0</v>
      </c>
      <c r="AL115" s="13">
        <v>0</v>
      </c>
      <c r="AM115" s="13">
        <v>0</v>
      </c>
      <c r="AN115" s="13">
        <v>0</v>
      </c>
      <c r="AO115" s="13">
        <v>0</v>
      </c>
      <c r="AP115" s="13">
        <v>0</v>
      </c>
      <c r="AQ115" s="13">
        <v>0</v>
      </c>
      <c r="AR115" s="13">
        <v>0</v>
      </c>
      <c r="AS115" s="13">
        <v>0</v>
      </c>
      <c r="AT115" s="13">
        <v>0</v>
      </c>
      <c r="AU115" s="13">
        <v>0</v>
      </c>
      <c r="AV115" s="13">
        <v>0</v>
      </c>
      <c r="AW115" s="13">
        <v>0</v>
      </c>
      <c r="AX115" s="13">
        <v>0</v>
      </c>
      <c r="AY115" s="13">
        <v>0</v>
      </c>
      <c r="AZ115" s="13">
        <v>0</v>
      </c>
      <c r="BA115" s="13">
        <v>0</v>
      </c>
      <c r="BB115" s="13">
        <v>0</v>
      </c>
      <c r="BC115" s="13">
        <v>0</v>
      </c>
      <c r="BD115" s="13">
        <v>0</v>
      </c>
      <c r="BE115" s="13">
        <v>0</v>
      </c>
      <c r="BF115" s="13">
        <v>0</v>
      </c>
      <c r="BG115" s="13">
        <v>0.01</v>
      </c>
      <c r="BH115" s="13">
        <v>0</v>
      </c>
      <c r="BI115" s="13">
        <v>0.04</v>
      </c>
      <c r="BJ115" s="13">
        <v>0</v>
      </c>
      <c r="BK115" s="13">
        <v>0.35</v>
      </c>
      <c r="BL115" s="13">
        <v>0</v>
      </c>
      <c r="BM115" s="13">
        <v>0.12</v>
      </c>
      <c r="BN115" s="13">
        <v>0</v>
      </c>
      <c r="BO115" s="13">
        <v>0</v>
      </c>
      <c r="BP115" s="13">
        <v>0</v>
      </c>
      <c r="BQ115" s="13">
        <v>0</v>
      </c>
      <c r="BR115" s="13">
        <v>0.03</v>
      </c>
      <c r="BS115" s="13">
        <v>0.11</v>
      </c>
      <c r="BT115" s="13">
        <v>0</v>
      </c>
      <c r="BU115" s="13">
        <v>0</v>
      </c>
      <c r="BV115" s="13">
        <v>0.22</v>
      </c>
      <c r="BW115" s="13">
        <v>0.86</v>
      </c>
      <c r="BX115" s="13">
        <v>0</v>
      </c>
      <c r="BY115" s="13">
        <v>0</v>
      </c>
      <c r="BZ115" s="13">
        <v>0</v>
      </c>
      <c r="CA115" s="13">
        <v>0</v>
      </c>
      <c r="CB115" s="13">
        <v>3.2</v>
      </c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  <c r="FL115" s="13"/>
      <c r="FM115" s="13"/>
      <c r="FN115" s="13"/>
      <c r="FO115" s="13"/>
      <c r="FP115" s="13"/>
      <c r="FQ115" s="13"/>
      <c r="FR115" s="13"/>
      <c r="FS115" s="13"/>
      <c r="FT115" s="13"/>
      <c r="FU115" s="13"/>
      <c r="FV115" s="13"/>
      <c r="FW115" s="13"/>
      <c r="FX115" s="13"/>
      <c r="FY115" s="13"/>
      <c r="FZ115" s="13"/>
      <c r="GA115" s="13"/>
      <c r="GB115" s="13"/>
      <c r="GC115" s="13"/>
      <c r="GD115" s="13"/>
      <c r="GE115" s="13"/>
      <c r="GF115" s="13"/>
      <c r="GG115" s="13"/>
      <c r="GH115" s="13"/>
      <c r="GI115" s="13"/>
      <c r="GJ115" s="13"/>
      <c r="GK115" s="13"/>
      <c r="GL115" s="13"/>
      <c r="GM115" s="13"/>
      <c r="GN115" s="13"/>
      <c r="GO115" s="13"/>
      <c r="GP115" s="13"/>
      <c r="GQ115" s="13"/>
      <c r="GR115" s="13"/>
      <c r="GS115" s="13"/>
      <c r="GT115" s="13"/>
      <c r="GU115" s="13"/>
      <c r="GV115" s="13"/>
      <c r="GW115" s="13"/>
      <c r="GX115" s="13"/>
      <c r="GY115" s="13"/>
      <c r="GZ115" s="13"/>
      <c r="HA115" s="13"/>
      <c r="HB115" s="13"/>
      <c r="HC115" s="13"/>
      <c r="HD115" s="13"/>
      <c r="HE115" s="13"/>
      <c r="HF115" s="13"/>
      <c r="HG115" s="13"/>
      <c r="HH115" s="13"/>
      <c r="HI115" s="13"/>
      <c r="HJ115" s="13"/>
      <c r="HK115" s="13"/>
      <c r="HL115" s="13"/>
      <c r="HM115" s="13"/>
      <c r="HN115" s="13"/>
      <c r="HO115" s="13"/>
      <c r="HP115" s="13"/>
      <c r="HQ115" s="13"/>
      <c r="HR115" s="13"/>
      <c r="HS115" s="13"/>
      <c r="HT115" s="13"/>
      <c r="HU115" s="13"/>
      <c r="HV115" s="13"/>
      <c r="HW115" s="13"/>
      <c r="HX115" s="13"/>
      <c r="HY115" s="13"/>
      <c r="HZ115" s="13"/>
      <c r="IA115" s="13"/>
      <c r="IB115" s="13"/>
      <c r="IC115" s="13"/>
      <c r="ID115" s="13"/>
      <c r="IE115" s="13"/>
      <c r="IF115" s="13"/>
      <c r="IG115" s="13"/>
      <c r="IH115" s="13"/>
      <c r="II115" s="13"/>
      <c r="IJ115" s="13"/>
      <c r="IK115" s="13"/>
      <c r="IL115" s="13"/>
      <c r="IM115" s="13"/>
      <c r="IN115" s="13"/>
      <c r="IO115" s="13"/>
      <c r="IP115" s="13"/>
      <c r="IQ115" s="13"/>
      <c r="IR115" s="13"/>
    </row>
    <row r="116" spans="1:252" ht="12.75" customHeight="1">
      <c r="A116" s="14" t="str">
        <f>"пром."</f>
        <v>пром.</v>
      </c>
      <c r="B116" s="15" t="s">
        <v>93</v>
      </c>
      <c r="C116" s="16" t="str">
        <f>"25"</f>
        <v>25</v>
      </c>
      <c r="D116" s="16">
        <v>1.65</v>
      </c>
      <c r="E116" s="16">
        <v>0</v>
      </c>
      <c r="F116" s="16">
        <v>0.3</v>
      </c>
      <c r="G116" s="16">
        <v>0.3</v>
      </c>
      <c r="H116" s="16">
        <v>10.43</v>
      </c>
      <c r="I116" s="16">
        <v>48.344999999999999</v>
      </c>
      <c r="J116" s="16">
        <v>0.05</v>
      </c>
      <c r="K116" s="16">
        <v>0</v>
      </c>
      <c r="L116" s="16">
        <v>0</v>
      </c>
      <c r="M116" s="16">
        <v>0</v>
      </c>
      <c r="N116" s="16">
        <v>0.3</v>
      </c>
      <c r="O116" s="16">
        <v>8.0500000000000007</v>
      </c>
      <c r="P116" s="16">
        <v>2.08</v>
      </c>
      <c r="Q116" s="16">
        <v>0</v>
      </c>
      <c r="R116" s="16">
        <v>0</v>
      </c>
      <c r="S116" s="16">
        <v>0.25</v>
      </c>
      <c r="T116" s="16">
        <v>0.63</v>
      </c>
      <c r="U116" s="16">
        <v>152.5</v>
      </c>
      <c r="V116" s="16">
        <v>61.25</v>
      </c>
      <c r="W116" s="16">
        <v>8.75</v>
      </c>
      <c r="X116" s="16">
        <v>11.75</v>
      </c>
      <c r="Y116" s="16">
        <v>39.5</v>
      </c>
      <c r="Z116" s="16">
        <v>0.98</v>
      </c>
      <c r="AA116" s="16">
        <v>0</v>
      </c>
      <c r="AB116" s="16">
        <v>1.25</v>
      </c>
      <c r="AC116" s="16">
        <v>0.25</v>
      </c>
      <c r="AD116" s="16">
        <v>0.35</v>
      </c>
      <c r="AE116" s="16">
        <v>0.05</v>
      </c>
      <c r="AF116" s="16">
        <v>0.02</v>
      </c>
      <c r="AG116" s="16">
        <v>0.18</v>
      </c>
      <c r="AH116" s="16">
        <v>0.5</v>
      </c>
      <c r="AI116" s="16">
        <v>0</v>
      </c>
      <c r="AJ116" s="5">
        <v>0</v>
      </c>
      <c r="AK116" s="5">
        <v>80.5</v>
      </c>
      <c r="AL116" s="5">
        <v>62</v>
      </c>
      <c r="AM116" s="5">
        <v>106.75</v>
      </c>
      <c r="AN116" s="5">
        <v>55.75</v>
      </c>
      <c r="AO116" s="5">
        <v>23.25</v>
      </c>
      <c r="AP116" s="5">
        <v>49.5</v>
      </c>
      <c r="AQ116" s="5">
        <v>20</v>
      </c>
      <c r="AR116" s="5">
        <v>92.75</v>
      </c>
      <c r="AS116" s="5">
        <v>74.25</v>
      </c>
      <c r="AT116" s="5">
        <v>72.75</v>
      </c>
      <c r="AU116" s="5">
        <v>116</v>
      </c>
      <c r="AV116" s="5">
        <v>31</v>
      </c>
      <c r="AW116" s="5">
        <v>77.5</v>
      </c>
      <c r="AX116" s="5">
        <v>389.75</v>
      </c>
      <c r="AY116" s="5">
        <v>0</v>
      </c>
      <c r="AZ116" s="5">
        <v>131.5</v>
      </c>
      <c r="BA116" s="5">
        <v>72.75</v>
      </c>
      <c r="BB116" s="5">
        <v>45</v>
      </c>
      <c r="BC116" s="5">
        <v>32.5</v>
      </c>
      <c r="BD116" s="5">
        <v>0</v>
      </c>
      <c r="BE116" s="5">
        <v>0</v>
      </c>
      <c r="BF116" s="5">
        <v>0</v>
      </c>
      <c r="BG116" s="5">
        <v>0</v>
      </c>
      <c r="BH116" s="5">
        <v>0</v>
      </c>
      <c r="BI116" s="5">
        <v>0</v>
      </c>
      <c r="BJ116" s="5">
        <v>0</v>
      </c>
      <c r="BK116" s="5">
        <v>0.04</v>
      </c>
      <c r="BL116" s="5">
        <v>0</v>
      </c>
      <c r="BM116" s="5">
        <v>0</v>
      </c>
      <c r="BN116" s="5">
        <v>0.01</v>
      </c>
      <c r="BO116" s="5">
        <v>0</v>
      </c>
      <c r="BP116" s="5">
        <v>0</v>
      </c>
      <c r="BQ116" s="5">
        <v>0</v>
      </c>
      <c r="BR116" s="5">
        <v>0</v>
      </c>
      <c r="BS116" s="5">
        <v>0.03</v>
      </c>
      <c r="BT116" s="5">
        <v>0</v>
      </c>
      <c r="BU116" s="5">
        <v>0</v>
      </c>
      <c r="BV116" s="5">
        <v>0.12</v>
      </c>
      <c r="BW116" s="5">
        <v>0.02</v>
      </c>
      <c r="BX116" s="5">
        <v>0</v>
      </c>
      <c r="BY116" s="5">
        <v>0</v>
      </c>
      <c r="BZ116" s="5">
        <v>0</v>
      </c>
      <c r="CA116" s="5">
        <v>0</v>
      </c>
      <c r="CB116" s="5">
        <v>11.75</v>
      </c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  <c r="FG116" s="5"/>
      <c r="FH116" s="5"/>
      <c r="FI116" s="5"/>
      <c r="FJ116" s="5"/>
      <c r="FK116" s="5"/>
      <c r="FL116" s="5"/>
      <c r="FM116" s="5"/>
      <c r="FN116" s="5"/>
      <c r="FO116" s="5"/>
      <c r="FP116" s="5"/>
      <c r="FQ116" s="5"/>
      <c r="FR116" s="5"/>
      <c r="FS116" s="5"/>
      <c r="FT116" s="5"/>
      <c r="FU116" s="5"/>
      <c r="FV116" s="5"/>
      <c r="FW116" s="5"/>
      <c r="FX116" s="5"/>
      <c r="FY116" s="5"/>
      <c r="FZ116" s="5"/>
      <c r="GA116" s="5"/>
      <c r="GB116" s="5"/>
      <c r="GC116" s="5"/>
      <c r="GD116" s="5"/>
      <c r="GE116" s="5"/>
      <c r="GF116" s="5"/>
      <c r="GG116" s="5"/>
      <c r="GH116" s="5"/>
      <c r="GI116" s="5"/>
      <c r="GJ116" s="5"/>
      <c r="GK116" s="5"/>
      <c r="GL116" s="5"/>
      <c r="GM116" s="5"/>
      <c r="GN116" s="5"/>
      <c r="GO116" s="5"/>
      <c r="GP116" s="5"/>
      <c r="GQ116" s="5"/>
      <c r="GR116" s="5"/>
      <c r="GS116" s="5"/>
      <c r="GT116" s="5"/>
      <c r="GU116" s="5"/>
      <c r="GV116" s="5"/>
      <c r="GW116" s="5"/>
      <c r="GX116" s="5"/>
      <c r="GY116" s="5"/>
      <c r="GZ116" s="5"/>
      <c r="HA116" s="5"/>
      <c r="HB116" s="5"/>
      <c r="HC116" s="5"/>
      <c r="HD116" s="5"/>
      <c r="HE116" s="5"/>
      <c r="HF116" s="5"/>
      <c r="HG116" s="5"/>
      <c r="HH116" s="5"/>
      <c r="HI116" s="5"/>
      <c r="HJ116" s="5"/>
      <c r="HK116" s="5"/>
      <c r="HL116" s="5"/>
      <c r="HM116" s="5"/>
      <c r="HN116" s="5"/>
      <c r="HO116" s="5"/>
      <c r="HP116" s="5"/>
      <c r="HQ116" s="5"/>
      <c r="HR116" s="5"/>
      <c r="HS116" s="5"/>
      <c r="HT116" s="5"/>
      <c r="HU116" s="5"/>
      <c r="HV116" s="5"/>
      <c r="HW116" s="5"/>
      <c r="HX116" s="5"/>
      <c r="HY116" s="5"/>
      <c r="HZ116" s="5"/>
      <c r="IA116" s="5"/>
      <c r="IB116" s="5"/>
      <c r="IC116" s="5"/>
      <c r="ID116" s="5"/>
      <c r="IE116" s="5"/>
      <c r="IF116" s="5"/>
      <c r="IG116" s="5"/>
      <c r="IH116" s="5"/>
      <c r="II116" s="5"/>
      <c r="IJ116" s="5"/>
      <c r="IK116" s="5"/>
      <c r="IL116" s="5"/>
      <c r="IM116" s="5"/>
      <c r="IN116" s="5"/>
      <c r="IO116" s="5"/>
      <c r="IP116" s="5"/>
      <c r="IQ116" s="5"/>
      <c r="IR116" s="5"/>
    </row>
    <row r="117" spans="1:252" ht="12.75" customHeight="1">
      <c r="A117" s="17"/>
      <c r="B117" s="18" t="s">
        <v>103</v>
      </c>
      <c r="C117" s="19"/>
      <c r="D117" s="19">
        <v>35.950000000000003</v>
      </c>
      <c r="E117" s="19">
        <v>18.29</v>
      </c>
      <c r="F117" s="19">
        <v>29.83</v>
      </c>
      <c r="G117" s="19">
        <v>11.39</v>
      </c>
      <c r="H117" s="19">
        <v>137.1</v>
      </c>
      <c r="I117" s="19">
        <v>933.47</v>
      </c>
      <c r="J117" s="19">
        <v>13.68</v>
      </c>
      <c r="K117" s="19">
        <v>6.42</v>
      </c>
      <c r="L117" s="19">
        <v>0</v>
      </c>
      <c r="M117" s="19">
        <v>0</v>
      </c>
      <c r="N117" s="19">
        <v>44.17</v>
      </c>
      <c r="O117" s="19">
        <v>78.31</v>
      </c>
      <c r="P117" s="19">
        <v>14.62</v>
      </c>
      <c r="Q117" s="19">
        <v>0</v>
      </c>
      <c r="R117" s="19">
        <v>0</v>
      </c>
      <c r="S117" s="19">
        <v>1</v>
      </c>
      <c r="T117" s="19">
        <v>12.02</v>
      </c>
      <c r="U117" s="19">
        <v>1012.19</v>
      </c>
      <c r="V117" s="19">
        <v>2281.69</v>
      </c>
      <c r="W117" s="19">
        <v>399.74</v>
      </c>
      <c r="X117" s="19">
        <v>209.72</v>
      </c>
      <c r="Y117" s="19">
        <v>495.32</v>
      </c>
      <c r="Z117" s="19">
        <v>17.12</v>
      </c>
      <c r="AA117" s="19">
        <v>1375.07</v>
      </c>
      <c r="AB117" s="19">
        <v>4953.07</v>
      </c>
      <c r="AC117" s="19">
        <v>1103.78</v>
      </c>
      <c r="AD117" s="19">
        <v>8.5</v>
      </c>
      <c r="AE117" s="19">
        <v>0.46</v>
      </c>
      <c r="AF117" s="19">
        <v>0.76</v>
      </c>
      <c r="AG117" s="19">
        <v>7.42</v>
      </c>
      <c r="AH117" s="19">
        <v>18.920000000000002</v>
      </c>
      <c r="AI117" s="19">
        <v>29.99</v>
      </c>
      <c r="AJ117" s="20">
        <v>0</v>
      </c>
      <c r="AK117" s="20">
        <v>1541.16</v>
      </c>
      <c r="AL117" s="20">
        <v>1246.1099999999999</v>
      </c>
      <c r="AM117" s="20">
        <v>2289.0500000000002</v>
      </c>
      <c r="AN117" s="20">
        <v>2887.22</v>
      </c>
      <c r="AO117" s="20">
        <v>601.9</v>
      </c>
      <c r="AP117" s="20">
        <v>1163.57</v>
      </c>
      <c r="AQ117" s="20">
        <v>348.13</v>
      </c>
      <c r="AR117" s="20">
        <v>1353.67</v>
      </c>
      <c r="AS117" s="20">
        <v>1514.31</v>
      </c>
      <c r="AT117" s="20">
        <v>1663.92</v>
      </c>
      <c r="AU117" s="20">
        <v>2322.19</v>
      </c>
      <c r="AV117" s="20">
        <v>917.46</v>
      </c>
      <c r="AW117" s="20">
        <v>1398.33</v>
      </c>
      <c r="AX117" s="20">
        <v>6204.1</v>
      </c>
      <c r="AY117" s="20">
        <v>280.68</v>
      </c>
      <c r="AZ117" s="20">
        <v>1624.24</v>
      </c>
      <c r="BA117" s="20">
        <v>1307.24</v>
      </c>
      <c r="BB117" s="20">
        <v>959.05</v>
      </c>
      <c r="BC117" s="20">
        <v>480.86</v>
      </c>
      <c r="BD117" s="20">
        <v>0.22</v>
      </c>
      <c r="BE117" s="20">
        <v>0.1</v>
      </c>
      <c r="BF117" s="20">
        <v>0.05</v>
      </c>
      <c r="BG117" s="20">
        <v>0.13</v>
      </c>
      <c r="BH117" s="20">
        <v>0.14000000000000001</v>
      </c>
      <c r="BI117" s="20">
        <v>0.67</v>
      </c>
      <c r="BJ117" s="20">
        <v>0</v>
      </c>
      <c r="BK117" s="20">
        <v>3.02</v>
      </c>
      <c r="BL117" s="20">
        <v>0</v>
      </c>
      <c r="BM117" s="20">
        <v>1.07</v>
      </c>
      <c r="BN117" s="20">
        <v>0.03</v>
      </c>
      <c r="BO117" s="20">
        <v>0.06</v>
      </c>
      <c r="BP117" s="20">
        <v>0</v>
      </c>
      <c r="BQ117" s="20">
        <v>0.12</v>
      </c>
      <c r="BR117" s="20">
        <v>0.24</v>
      </c>
      <c r="BS117" s="20">
        <v>4.08</v>
      </c>
      <c r="BT117" s="20">
        <v>0</v>
      </c>
      <c r="BU117" s="20">
        <v>0</v>
      </c>
      <c r="BV117" s="20">
        <v>6.35</v>
      </c>
      <c r="BW117" s="20">
        <v>0.9</v>
      </c>
      <c r="BX117" s="20">
        <v>0</v>
      </c>
      <c r="BY117" s="20">
        <v>0</v>
      </c>
      <c r="BZ117" s="20">
        <v>0</v>
      </c>
      <c r="CA117" s="20">
        <v>0</v>
      </c>
      <c r="CB117" s="20">
        <v>715.03</v>
      </c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0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  <c r="IK117" s="20"/>
      <c r="IL117" s="20"/>
      <c r="IM117" s="20"/>
      <c r="IN117" s="20"/>
      <c r="IO117" s="20"/>
      <c r="IP117" s="20"/>
      <c r="IQ117" s="20"/>
      <c r="IR117" s="20"/>
    </row>
    <row r="118" spans="1:252" ht="12.75" customHeight="1">
      <c r="A118" s="17"/>
      <c r="B118" s="18" t="s">
        <v>95</v>
      </c>
      <c r="C118" s="19"/>
      <c r="D118" s="19">
        <f>SUM(D106+D117)</f>
        <v>72.73</v>
      </c>
      <c r="E118" s="19">
        <f t="shared" ref="E118:I118" si="9">SUM(E106+E117)</f>
        <v>42.56</v>
      </c>
      <c r="F118" s="19">
        <f>SUM(F106+F117)</f>
        <v>43.739999999999995</v>
      </c>
      <c r="G118" s="19">
        <f t="shared" si="9"/>
        <v>20.270000000000003</v>
      </c>
      <c r="H118" s="19">
        <f t="shared" si="9"/>
        <v>220.36</v>
      </c>
      <c r="I118" s="19">
        <f t="shared" si="9"/>
        <v>1514.0500000000002</v>
      </c>
      <c r="J118" s="19">
        <v>13.68</v>
      </c>
      <c r="K118" s="19">
        <v>6.42</v>
      </c>
      <c r="L118" s="19">
        <v>0</v>
      </c>
      <c r="M118" s="19">
        <v>0</v>
      </c>
      <c r="N118" s="19">
        <v>44.17</v>
      </c>
      <c r="O118" s="19">
        <v>78.31</v>
      </c>
      <c r="P118" s="19">
        <v>14.62</v>
      </c>
      <c r="Q118" s="19">
        <v>0</v>
      </c>
      <c r="R118" s="19">
        <v>0</v>
      </c>
      <c r="S118" s="19">
        <v>1</v>
      </c>
      <c r="T118" s="19">
        <v>12.02</v>
      </c>
      <c r="U118" s="19">
        <v>1012.19</v>
      </c>
      <c r="V118" s="19">
        <v>2281.69</v>
      </c>
      <c r="W118" s="19">
        <v>399.74</v>
      </c>
      <c r="X118" s="19">
        <v>209.72</v>
      </c>
      <c r="Y118" s="19">
        <v>495.32</v>
      </c>
      <c r="Z118" s="19">
        <v>17.12</v>
      </c>
      <c r="AA118" s="19">
        <v>1375.07</v>
      </c>
      <c r="AB118" s="19">
        <v>4953.07</v>
      </c>
      <c r="AC118" s="19">
        <v>1103.78</v>
      </c>
      <c r="AD118" s="19">
        <v>8.5</v>
      </c>
      <c r="AE118" s="19">
        <v>0.46</v>
      </c>
      <c r="AF118" s="19">
        <v>0.76</v>
      </c>
      <c r="AG118" s="19">
        <v>7.42</v>
      </c>
      <c r="AH118" s="19">
        <v>18.920000000000002</v>
      </c>
      <c r="AI118" s="19">
        <v>29.99</v>
      </c>
      <c r="AJ118" s="20">
        <v>0</v>
      </c>
      <c r="AK118" s="20">
        <v>1541.16</v>
      </c>
      <c r="AL118" s="20">
        <v>1246.1099999999999</v>
      </c>
      <c r="AM118" s="20">
        <v>2289.0500000000002</v>
      </c>
      <c r="AN118" s="20">
        <v>2887.22</v>
      </c>
      <c r="AO118" s="20">
        <v>601.9</v>
      </c>
      <c r="AP118" s="20">
        <v>1163.57</v>
      </c>
      <c r="AQ118" s="20">
        <v>348.13</v>
      </c>
      <c r="AR118" s="20">
        <v>1353.67</v>
      </c>
      <c r="AS118" s="20">
        <v>1514.31</v>
      </c>
      <c r="AT118" s="20">
        <v>1663.92</v>
      </c>
      <c r="AU118" s="20">
        <v>2322.19</v>
      </c>
      <c r="AV118" s="20">
        <v>917.46</v>
      </c>
      <c r="AW118" s="20">
        <v>1398.33</v>
      </c>
      <c r="AX118" s="20">
        <v>6204.1</v>
      </c>
      <c r="AY118" s="20">
        <v>280.68</v>
      </c>
      <c r="AZ118" s="20">
        <v>1624.24</v>
      </c>
      <c r="BA118" s="20">
        <v>1307.24</v>
      </c>
      <c r="BB118" s="20">
        <v>959.05</v>
      </c>
      <c r="BC118" s="20">
        <v>480.86</v>
      </c>
      <c r="BD118" s="20">
        <v>0.22</v>
      </c>
      <c r="BE118" s="20">
        <v>0.1</v>
      </c>
      <c r="BF118" s="20">
        <v>0.05</v>
      </c>
      <c r="BG118" s="20">
        <v>0.13</v>
      </c>
      <c r="BH118" s="20">
        <v>0.14000000000000001</v>
      </c>
      <c r="BI118" s="20">
        <v>0.67</v>
      </c>
      <c r="BJ118" s="20">
        <v>0</v>
      </c>
      <c r="BK118" s="20">
        <v>3.02</v>
      </c>
      <c r="BL118" s="20">
        <v>0</v>
      </c>
      <c r="BM118" s="20">
        <v>1.07</v>
      </c>
      <c r="BN118" s="20">
        <v>0.03</v>
      </c>
      <c r="BO118" s="20">
        <v>0.06</v>
      </c>
      <c r="BP118" s="20">
        <v>0</v>
      </c>
      <c r="BQ118" s="20">
        <v>0.12</v>
      </c>
      <c r="BR118" s="20">
        <v>0.24</v>
      </c>
      <c r="BS118" s="20">
        <v>4.08</v>
      </c>
      <c r="BT118" s="20">
        <v>0</v>
      </c>
      <c r="BU118" s="20">
        <v>0</v>
      </c>
      <c r="BV118" s="20">
        <v>6.35</v>
      </c>
      <c r="BW118" s="20">
        <v>0.9</v>
      </c>
      <c r="BX118" s="20">
        <v>0</v>
      </c>
      <c r="BY118" s="20">
        <v>0</v>
      </c>
      <c r="BZ118" s="20">
        <v>0</v>
      </c>
      <c r="CA118" s="20">
        <v>0</v>
      </c>
      <c r="CB118" s="20">
        <v>715.03</v>
      </c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/>
      <c r="HD118" s="20"/>
      <c r="HE118" s="20"/>
      <c r="HF118" s="20"/>
      <c r="HG118" s="20"/>
      <c r="HH118" s="20"/>
      <c r="HI118" s="20"/>
      <c r="HJ118" s="20"/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0"/>
      <c r="HX118" s="20"/>
      <c r="HY118" s="20"/>
      <c r="HZ118" s="20"/>
      <c r="IA118" s="20"/>
      <c r="IB118" s="20"/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  <c r="IN118" s="20"/>
      <c r="IO118" s="20"/>
      <c r="IP118" s="20"/>
      <c r="IQ118" s="20"/>
      <c r="IR118" s="20"/>
    </row>
    <row r="119" spans="1:252" ht="12.75" customHeight="1">
      <c r="A119" s="17"/>
      <c r="B119" s="18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/>
      <c r="HE119" s="20"/>
      <c r="HF119" s="20"/>
      <c r="HG119" s="20"/>
      <c r="HH119" s="20"/>
      <c r="HI119" s="20"/>
      <c r="HJ119" s="20"/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0"/>
      <c r="HX119" s="20"/>
      <c r="HY119" s="20"/>
      <c r="HZ119" s="20"/>
      <c r="IA119" s="20"/>
      <c r="IB119" s="20"/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  <c r="IN119" s="20"/>
      <c r="IO119" s="20"/>
      <c r="IP119" s="20"/>
      <c r="IQ119" s="20"/>
      <c r="IR119" s="20"/>
    </row>
    <row r="121" spans="1:252" ht="12.75" customHeight="1">
      <c r="B121" s="21" t="s">
        <v>127</v>
      </c>
    </row>
    <row r="122" spans="1:252" ht="12.75" customHeight="1">
      <c r="B122" s="8" t="s">
        <v>87</v>
      </c>
    </row>
    <row r="123" spans="1:252" ht="12.75" customHeight="1">
      <c r="A123" s="10" t="str">
        <f>"8/7"</f>
        <v>8/7</v>
      </c>
      <c r="B123" s="11" t="s">
        <v>147</v>
      </c>
      <c r="C123" s="12" t="str">
        <f>"100"</f>
        <v>100</v>
      </c>
      <c r="D123" s="12">
        <v>18.350000000000001</v>
      </c>
      <c r="E123" s="12">
        <v>18.100000000000001</v>
      </c>
      <c r="F123" s="12">
        <v>12.36</v>
      </c>
      <c r="G123" s="12">
        <v>4.76</v>
      </c>
      <c r="H123" s="12">
        <v>2.48</v>
      </c>
      <c r="I123" s="12">
        <v>194.4463368421053</v>
      </c>
      <c r="J123" s="12">
        <v>2.61</v>
      </c>
      <c r="K123" s="12">
        <v>3.42</v>
      </c>
      <c r="L123" s="12">
        <v>0</v>
      </c>
      <c r="M123" s="12">
        <v>0</v>
      </c>
      <c r="N123" s="12">
        <v>0.64</v>
      </c>
      <c r="O123" s="12">
        <v>1.75</v>
      </c>
      <c r="P123" s="12">
        <v>0.09</v>
      </c>
      <c r="Q123" s="12">
        <v>0</v>
      </c>
      <c r="R123" s="12">
        <v>0</v>
      </c>
      <c r="S123" s="12">
        <v>0.01</v>
      </c>
      <c r="T123" s="12">
        <v>2.14</v>
      </c>
      <c r="U123" s="12">
        <v>100.53</v>
      </c>
      <c r="V123" s="12">
        <v>116.68</v>
      </c>
      <c r="W123" s="12">
        <v>26.01</v>
      </c>
      <c r="X123" s="12">
        <v>9.5299999999999994</v>
      </c>
      <c r="Y123" s="12">
        <v>100.34</v>
      </c>
      <c r="Z123" s="12">
        <v>0.81</v>
      </c>
      <c r="AA123" s="12">
        <v>54.68</v>
      </c>
      <c r="AB123" s="12">
        <v>15.78</v>
      </c>
      <c r="AC123" s="12">
        <v>94.93</v>
      </c>
      <c r="AD123" s="12">
        <v>3.86</v>
      </c>
      <c r="AE123" s="12">
        <v>0.08</v>
      </c>
      <c r="AF123" s="12">
        <v>0.14000000000000001</v>
      </c>
      <c r="AG123" s="12">
        <v>2.34</v>
      </c>
      <c r="AH123" s="12">
        <v>8.4</v>
      </c>
      <c r="AI123" s="12">
        <v>0.02</v>
      </c>
      <c r="AJ123" s="13">
        <v>0</v>
      </c>
      <c r="AK123" s="13">
        <v>1097.75</v>
      </c>
      <c r="AL123" s="13">
        <v>843.53</v>
      </c>
      <c r="AM123" s="13">
        <v>1537.99</v>
      </c>
      <c r="AN123" s="13">
        <v>1703.82</v>
      </c>
      <c r="AO123" s="13">
        <v>503.84</v>
      </c>
      <c r="AP123" s="13">
        <v>982.59</v>
      </c>
      <c r="AQ123" s="13">
        <v>209.02</v>
      </c>
      <c r="AR123" s="13">
        <v>169.08</v>
      </c>
      <c r="AS123" s="13">
        <v>165.86</v>
      </c>
      <c r="AT123" s="13">
        <v>184.64</v>
      </c>
      <c r="AU123" s="13">
        <v>281.74</v>
      </c>
      <c r="AV123" s="13">
        <v>723.47</v>
      </c>
      <c r="AW123" s="13">
        <v>100.82</v>
      </c>
      <c r="AX123" s="13">
        <v>466.55</v>
      </c>
      <c r="AY123" s="13">
        <v>3.12</v>
      </c>
      <c r="AZ123" s="13">
        <v>110.75</v>
      </c>
      <c r="BA123" s="13">
        <v>218.38</v>
      </c>
      <c r="BB123" s="13">
        <v>127.68</v>
      </c>
      <c r="BC123" s="13">
        <v>72.25</v>
      </c>
      <c r="BD123" s="13">
        <v>0</v>
      </c>
      <c r="BE123" s="13">
        <v>0</v>
      </c>
      <c r="BF123" s="13">
        <v>0</v>
      </c>
      <c r="BG123" s="13">
        <v>0</v>
      </c>
      <c r="BH123" s="13">
        <v>0</v>
      </c>
      <c r="BI123" s="13">
        <v>0</v>
      </c>
      <c r="BJ123" s="13">
        <v>0</v>
      </c>
      <c r="BK123" s="13">
        <v>0.3</v>
      </c>
      <c r="BL123" s="13">
        <v>0</v>
      </c>
      <c r="BM123" s="13">
        <v>0.19</v>
      </c>
      <c r="BN123" s="13">
        <v>0.01</v>
      </c>
      <c r="BO123" s="13">
        <v>0.03</v>
      </c>
      <c r="BP123" s="13">
        <v>0</v>
      </c>
      <c r="BQ123" s="13">
        <v>0</v>
      </c>
      <c r="BR123" s="13">
        <v>0</v>
      </c>
      <c r="BS123" s="13">
        <v>1.1200000000000001</v>
      </c>
      <c r="BT123" s="13">
        <v>0</v>
      </c>
      <c r="BU123" s="13">
        <v>0</v>
      </c>
      <c r="BV123" s="13">
        <v>2.81</v>
      </c>
      <c r="BW123" s="13">
        <v>0</v>
      </c>
      <c r="BX123" s="13">
        <v>0</v>
      </c>
      <c r="BY123" s="13">
        <v>0</v>
      </c>
      <c r="BZ123" s="13">
        <v>0</v>
      </c>
      <c r="CA123" s="13">
        <v>0</v>
      </c>
      <c r="CB123" s="13">
        <v>92.47</v>
      </c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  <c r="FT123" s="13"/>
      <c r="FU123" s="13"/>
      <c r="FV123" s="13"/>
      <c r="FW123" s="13"/>
      <c r="FX123" s="13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  <c r="GJ123" s="13"/>
      <c r="GK123" s="13"/>
      <c r="GL123" s="13"/>
      <c r="GM123" s="13"/>
      <c r="GN123" s="13"/>
      <c r="GO123" s="13"/>
      <c r="GP123" s="13"/>
      <c r="GQ123" s="13"/>
      <c r="GR123" s="13"/>
      <c r="GS123" s="13"/>
      <c r="GT123" s="13"/>
      <c r="GU123" s="13"/>
      <c r="GV123" s="13"/>
      <c r="GW123" s="13"/>
      <c r="GX123" s="13"/>
      <c r="GY123" s="13"/>
      <c r="GZ123" s="13"/>
      <c r="HA123" s="13"/>
      <c r="HB123" s="13"/>
      <c r="HC123" s="13"/>
      <c r="HD123" s="13"/>
      <c r="HE123" s="13"/>
      <c r="HF123" s="13"/>
      <c r="HG123" s="13"/>
      <c r="HH123" s="13"/>
      <c r="HI123" s="13"/>
      <c r="HJ123" s="13"/>
      <c r="HK123" s="13"/>
      <c r="HL123" s="13"/>
      <c r="HM123" s="13"/>
      <c r="HN123" s="13"/>
      <c r="HO123" s="13"/>
      <c r="HP123" s="13"/>
      <c r="HQ123" s="13"/>
      <c r="HR123" s="13"/>
      <c r="HS123" s="13"/>
      <c r="HT123" s="13"/>
      <c r="HU123" s="13"/>
      <c r="HV123" s="13"/>
      <c r="HW123" s="13"/>
      <c r="HX123" s="13"/>
      <c r="HY123" s="13"/>
      <c r="HZ123" s="13"/>
      <c r="IA123" s="13"/>
      <c r="IB123" s="13"/>
      <c r="IC123" s="13"/>
      <c r="ID123" s="13"/>
      <c r="IE123" s="13"/>
      <c r="IF123" s="13"/>
      <c r="IG123" s="13"/>
      <c r="IH123" s="13"/>
      <c r="II123" s="13"/>
      <c r="IJ123" s="13"/>
      <c r="IK123" s="13"/>
      <c r="IL123" s="13"/>
      <c r="IM123" s="13"/>
      <c r="IN123" s="13"/>
      <c r="IO123" s="13"/>
      <c r="IP123" s="13"/>
      <c r="IQ123" s="13"/>
      <c r="IR123" s="13"/>
    </row>
    <row r="124" spans="1:252" ht="12.75" customHeight="1">
      <c r="A124" s="10" t="str">
        <f>"43/3"</f>
        <v>43/3</v>
      </c>
      <c r="B124" s="11" t="s">
        <v>148</v>
      </c>
      <c r="C124" s="12" t="str">
        <f>"180"</f>
        <v>180</v>
      </c>
      <c r="D124" s="12">
        <v>4.3600000000000003</v>
      </c>
      <c r="E124" s="12">
        <v>0.04</v>
      </c>
      <c r="F124" s="12">
        <v>3.81</v>
      </c>
      <c r="G124" s="12">
        <v>0.62</v>
      </c>
      <c r="H124" s="12">
        <v>45.92</v>
      </c>
      <c r="I124" s="12">
        <v>236.09697299999999</v>
      </c>
      <c r="J124" s="12">
        <v>2.31</v>
      </c>
      <c r="K124" s="12">
        <v>0.1</v>
      </c>
      <c r="L124" s="12">
        <v>0</v>
      </c>
      <c r="M124" s="12">
        <v>0</v>
      </c>
      <c r="N124" s="12">
        <v>0.49</v>
      </c>
      <c r="O124" s="12">
        <v>43.63</v>
      </c>
      <c r="P124" s="12">
        <v>1.8</v>
      </c>
      <c r="Q124" s="12">
        <v>0</v>
      </c>
      <c r="R124" s="12">
        <v>0</v>
      </c>
      <c r="S124" s="12">
        <v>0</v>
      </c>
      <c r="T124" s="12">
        <v>0.95</v>
      </c>
      <c r="U124" s="12">
        <v>180.61</v>
      </c>
      <c r="V124" s="12">
        <v>63.75</v>
      </c>
      <c r="W124" s="12">
        <v>7.54</v>
      </c>
      <c r="X124" s="12">
        <v>30.02</v>
      </c>
      <c r="Y124" s="12">
        <v>89.45</v>
      </c>
      <c r="Z124" s="12">
        <v>0.63</v>
      </c>
      <c r="AA124" s="12">
        <v>18</v>
      </c>
      <c r="AB124" s="12">
        <v>12.15</v>
      </c>
      <c r="AC124" s="12">
        <v>20.25</v>
      </c>
      <c r="AD124" s="12">
        <v>0.3</v>
      </c>
      <c r="AE124" s="12">
        <v>0.04</v>
      </c>
      <c r="AF124" s="12">
        <v>0.03</v>
      </c>
      <c r="AG124" s="12">
        <v>0.86</v>
      </c>
      <c r="AH124" s="12">
        <v>2.09</v>
      </c>
      <c r="AI124" s="12">
        <v>0</v>
      </c>
      <c r="AJ124" s="13">
        <v>0</v>
      </c>
      <c r="AK124" s="13">
        <v>261.16000000000003</v>
      </c>
      <c r="AL124" s="13">
        <v>205.55</v>
      </c>
      <c r="AM124" s="13">
        <v>386.14</v>
      </c>
      <c r="AN124" s="13">
        <v>162.51</v>
      </c>
      <c r="AO124" s="13">
        <v>99.53</v>
      </c>
      <c r="AP124" s="13">
        <v>150.25</v>
      </c>
      <c r="AQ124" s="13">
        <v>63.64</v>
      </c>
      <c r="AR124" s="13">
        <v>230.29</v>
      </c>
      <c r="AS124" s="13">
        <v>242.37</v>
      </c>
      <c r="AT124" s="13">
        <v>316.02</v>
      </c>
      <c r="AU124" s="13">
        <v>335.91</v>
      </c>
      <c r="AV124" s="13">
        <v>106.5</v>
      </c>
      <c r="AW124" s="13">
        <v>198.63</v>
      </c>
      <c r="AX124" s="13">
        <v>747.14</v>
      </c>
      <c r="AY124" s="13">
        <v>0</v>
      </c>
      <c r="AZ124" s="13">
        <v>205.86</v>
      </c>
      <c r="BA124" s="13">
        <v>206.12</v>
      </c>
      <c r="BB124" s="13">
        <v>180.9</v>
      </c>
      <c r="BC124" s="13">
        <v>85.02</v>
      </c>
      <c r="BD124" s="13">
        <v>0.12</v>
      </c>
      <c r="BE124" s="13">
        <v>0.05</v>
      </c>
      <c r="BF124" s="13">
        <v>0.03</v>
      </c>
      <c r="BG124" s="13">
        <v>7.0000000000000007E-2</v>
      </c>
      <c r="BH124" s="13">
        <v>0.08</v>
      </c>
      <c r="BI124" s="13">
        <v>0.36</v>
      </c>
      <c r="BJ124" s="13">
        <v>0</v>
      </c>
      <c r="BK124" s="13">
        <v>1.08</v>
      </c>
      <c r="BL124" s="13">
        <v>0</v>
      </c>
      <c r="BM124" s="13">
        <v>0.33</v>
      </c>
      <c r="BN124" s="13">
        <v>0</v>
      </c>
      <c r="BO124" s="13">
        <v>0</v>
      </c>
      <c r="BP124" s="13">
        <v>0</v>
      </c>
      <c r="BQ124" s="13">
        <v>7.0000000000000007E-2</v>
      </c>
      <c r="BR124" s="13">
        <v>0.1</v>
      </c>
      <c r="BS124" s="13">
        <v>0.99</v>
      </c>
      <c r="BT124" s="13">
        <v>0</v>
      </c>
      <c r="BU124" s="13">
        <v>0</v>
      </c>
      <c r="BV124" s="13">
        <v>0.16</v>
      </c>
      <c r="BW124" s="13">
        <v>0</v>
      </c>
      <c r="BX124" s="13">
        <v>0</v>
      </c>
      <c r="BY124" s="13">
        <v>0</v>
      </c>
      <c r="BZ124" s="13">
        <v>0</v>
      </c>
      <c r="CA124" s="13">
        <v>0</v>
      </c>
      <c r="CB124" s="13">
        <v>141.35</v>
      </c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  <c r="FT124" s="13"/>
      <c r="FU124" s="13"/>
      <c r="FV124" s="13"/>
      <c r="FW124" s="13"/>
      <c r="FX124" s="13"/>
      <c r="FY124" s="13"/>
      <c r="FZ124" s="13"/>
      <c r="GA124" s="13"/>
      <c r="GB124" s="13"/>
      <c r="GC124" s="13"/>
      <c r="GD124" s="13"/>
      <c r="GE124" s="13"/>
      <c r="GF124" s="13"/>
      <c r="GG124" s="13"/>
      <c r="GH124" s="13"/>
      <c r="GI124" s="13"/>
      <c r="GJ124" s="13"/>
      <c r="GK124" s="13"/>
      <c r="GL124" s="13"/>
      <c r="GM124" s="13"/>
      <c r="GN124" s="13"/>
      <c r="GO124" s="13"/>
      <c r="GP124" s="13"/>
      <c r="GQ124" s="13"/>
      <c r="GR124" s="13"/>
      <c r="GS124" s="13"/>
      <c r="GT124" s="13"/>
      <c r="GU124" s="13"/>
      <c r="GV124" s="13"/>
      <c r="GW124" s="13"/>
      <c r="GX124" s="13"/>
      <c r="GY124" s="13"/>
      <c r="GZ124" s="13"/>
      <c r="HA124" s="13"/>
      <c r="HB124" s="13"/>
      <c r="HC124" s="13"/>
      <c r="HD124" s="13"/>
      <c r="HE124" s="13"/>
      <c r="HF124" s="13"/>
      <c r="HG124" s="13"/>
      <c r="HH124" s="13"/>
      <c r="HI124" s="13"/>
      <c r="HJ124" s="13"/>
      <c r="HK124" s="13"/>
      <c r="HL124" s="13"/>
      <c r="HM124" s="13"/>
      <c r="HN124" s="13"/>
      <c r="HO124" s="13"/>
      <c r="HP124" s="13"/>
      <c r="HQ124" s="13"/>
      <c r="HR124" s="13"/>
      <c r="HS124" s="13"/>
      <c r="HT124" s="13"/>
      <c r="HU124" s="13"/>
      <c r="HV124" s="13"/>
      <c r="HW124" s="13"/>
      <c r="HX124" s="13"/>
      <c r="HY124" s="13"/>
      <c r="HZ124" s="13"/>
      <c r="IA124" s="13"/>
      <c r="IB124" s="13"/>
      <c r="IC124" s="13"/>
      <c r="ID124" s="13"/>
      <c r="IE124" s="13"/>
      <c r="IF124" s="13"/>
      <c r="IG124" s="13"/>
      <c r="IH124" s="13"/>
      <c r="II124" s="13"/>
      <c r="IJ124" s="13"/>
      <c r="IK124" s="13"/>
      <c r="IL124" s="13"/>
      <c r="IM124" s="13"/>
      <c r="IN124" s="13"/>
      <c r="IO124" s="13"/>
      <c r="IP124" s="13"/>
      <c r="IQ124" s="13"/>
      <c r="IR124" s="13"/>
    </row>
    <row r="125" spans="1:252" ht="12.75" customHeight="1">
      <c r="A125" s="10" t="str">
        <f>"29/10"</f>
        <v>29/10</v>
      </c>
      <c r="B125" s="11" t="s">
        <v>119</v>
      </c>
      <c r="C125" s="12" t="str">
        <f>"200/5"</f>
        <v>200/5</v>
      </c>
      <c r="D125" s="12">
        <v>0.12</v>
      </c>
      <c r="E125" s="12">
        <v>0</v>
      </c>
      <c r="F125" s="12">
        <v>0.02</v>
      </c>
      <c r="G125" s="12">
        <v>0.02</v>
      </c>
      <c r="H125" s="12">
        <v>10.08</v>
      </c>
      <c r="I125" s="12">
        <v>39.626332000000005</v>
      </c>
      <c r="J125" s="12">
        <v>0</v>
      </c>
      <c r="K125" s="12">
        <v>0</v>
      </c>
      <c r="L125" s="12">
        <v>0</v>
      </c>
      <c r="M125" s="12">
        <v>0</v>
      </c>
      <c r="N125" s="12">
        <v>9.94</v>
      </c>
      <c r="O125" s="12">
        <v>0</v>
      </c>
      <c r="P125" s="12">
        <v>0.14000000000000001</v>
      </c>
      <c r="Q125" s="12">
        <v>0</v>
      </c>
      <c r="R125" s="12">
        <v>0</v>
      </c>
      <c r="S125" s="12">
        <v>0.28999999999999998</v>
      </c>
      <c r="T125" s="12">
        <v>0.06</v>
      </c>
      <c r="U125" s="12">
        <v>0.64</v>
      </c>
      <c r="V125" s="12">
        <v>8.3699999999999992</v>
      </c>
      <c r="W125" s="12">
        <v>2.23</v>
      </c>
      <c r="X125" s="12">
        <v>0.56999999999999995</v>
      </c>
      <c r="Y125" s="12">
        <v>1.02</v>
      </c>
      <c r="Z125" s="12">
        <v>0.06</v>
      </c>
      <c r="AA125" s="12">
        <v>0</v>
      </c>
      <c r="AB125" s="12">
        <v>0.45</v>
      </c>
      <c r="AC125" s="12">
        <v>0.1</v>
      </c>
      <c r="AD125" s="12">
        <v>0.01</v>
      </c>
      <c r="AE125" s="12">
        <v>0</v>
      </c>
      <c r="AF125" s="12">
        <v>0</v>
      </c>
      <c r="AG125" s="12">
        <v>0</v>
      </c>
      <c r="AH125" s="12">
        <v>0.01</v>
      </c>
      <c r="AI125" s="12">
        <v>0.8</v>
      </c>
      <c r="AJ125" s="13">
        <v>0</v>
      </c>
      <c r="AK125" s="13">
        <v>0.69</v>
      </c>
      <c r="AL125" s="13">
        <v>0.78</v>
      </c>
      <c r="AM125" s="13">
        <v>0.64</v>
      </c>
      <c r="AN125" s="13">
        <v>1.18</v>
      </c>
      <c r="AO125" s="13">
        <v>0.28999999999999998</v>
      </c>
      <c r="AP125" s="13">
        <v>1.23</v>
      </c>
      <c r="AQ125" s="13">
        <v>0</v>
      </c>
      <c r="AR125" s="13">
        <v>1.57</v>
      </c>
      <c r="AS125" s="13">
        <v>0</v>
      </c>
      <c r="AT125" s="13">
        <v>0</v>
      </c>
      <c r="AU125" s="13">
        <v>0</v>
      </c>
      <c r="AV125" s="13">
        <v>0.88</v>
      </c>
      <c r="AW125" s="13">
        <v>0</v>
      </c>
      <c r="AX125" s="13">
        <v>0</v>
      </c>
      <c r="AY125" s="13">
        <v>0</v>
      </c>
      <c r="AZ125" s="13">
        <v>0</v>
      </c>
      <c r="BA125" s="13">
        <v>0</v>
      </c>
      <c r="BB125" s="13">
        <v>0</v>
      </c>
      <c r="BC125" s="13">
        <v>0</v>
      </c>
      <c r="BD125" s="13">
        <v>0</v>
      </c>
      <c r="BE125" s="13">
        <v>0</v>
      </c>
      <c r="BF125" s="13">
        <v>0</v>
      </c>
      <c r="BG125" s="13">
        <v>0</v>
      </c>
      <c r="BH125" s="13">
        <v>0</v>
      </c>
      <c r="BI125" s="13">
        <v>0</v>
      </c>
      <c r="BJ125" s="13">
        <v>0</v>
      </c>
      <c r="BK125" s="13">
        <v>0</v>
      </c>
      <c r="BL125" s="13">
        <v>0</v>
      </c>
      <c r="BM125" s="13">
        <v>0</v>
      </c>
      <c r="BN125" s="13">
        <v>0</v>
      </c>
      <c r="BO125" s="13">
        <v>0</v>
      </c>
      <c r="BP125" s="13">
        <v>0</v>
      </c>
      <c r="BQ125" s="13">
        <v>0</v>
      </c>
      <c r="BR125" s="13">
        <v>0</v>
      </c>
      <c r="BS125" s="13">
        <v>0</v>
      </c>
      <c r="BT125" s="13">
        <v>0</v>
      </c>
      <c r="BU125" s="13">
        <v>0</v>
      </c>
      <c r="BV125" s="13">
        <v>0</v>
      </c>
      <c r="BW125" s="13">
        <v>0</v>
      </c>
      <c r="BX125" s="13">
        <v>0</v>
      </c>
      <c r="BY125" s="13">
        <v>0</v>
      </c>
      <c r="BZ125" s="13">
        <v>0</v>
      </c>
      <c r="CA125" s="13">
        <v>0</v>
      </c>
      <c r="CB125" s="13">
        <v>204.43</v>
      </c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/>
      <c r="FW125" s="13"/>
      <c r="FX125" s="13"/>
      <c r="FY125" s="13"/>
      <c r="FZ125" s="13"/>
      <c r="GA125" s="13"/>
      <c r="GB125" s="13"/>
      <c r="GC125" s="13"/>
      <c r="GD125" s="13"/>
      <c r="GE125" s="13"/>
      <c r="GF125" s="13"/>
      <c r="GG125" s="13"/>
      <c r="GH125" s="13"/>
      <c r="GI125" s="13"/>
      <c r="GJ125" s="13"/>
      <c r="GK125" s="13"/>
      <c r="GL125" s="13"/>
      <c r="GM125" s="13"/>
      <c r="GN125" s="13"/>
      <c r="GO125" s="13"/>
      <c r="GP125" s="13"/>
      <c r="GQ125" s="13"/>
      <c r="GR125" s="13"/>
      <c r="GS125" s="13"/>
      <c r="GT125" s="13"/>
      <c r="GU125" s="13"/>
      <c r="GV125" s="13"/>
      <c r="GW125" s="13"/>
      <c r="GX125" s="13"/>
      <c r="GY125" s="13"/>
      <c r="GZ125" s="13"/>
      <c r="HA125" s="13"/>
      <c r="HB125" s="13"/>
      <c r="HC125" s="13"/>
      <c r="HD125" s="13"/>
      <c r="HE125" s="13"/>
      <c r="HF125" s="13"/>
      <c r="HG125" s="13"/>
      <c r="HH125" s="13"/>
      <c r="HI125" s="13"/>
      <c r="HJ125" s="13"/>
      <c r="HK125" s="13"/>
      <c r="HL125" s="13"/>
      <c r="HM125" s="13"/>
      <c r="HN125" s="13"/>
      <c r="HO125" s="13"/>
      <c r="HP125" s="13"/>
      <c r="HQ125" s="13"/>
      <c r="HR125" s="13"/>
      <c r="HS125" s="13"/>
      <c r="HT125" s="13"/>
      <c r="HU125" s="13"/>
      <c r="HV125" s="13"/>
      <c r="HW125" s="13"/>
      <c r="HX125" s="13"/>
      <c r="HY125" s="13"/>
      <c r="HZ125" s="13"/>
      <c r="IA125" s="13"/>
      <c r="IB125" s="13"/>
      <c r="IC125" s="13"/>
      <c r="ID125" s="13"/>
      <c r="IE125" s="13"/>
      <c r="IF125" s="13"/>
      <c r="IG125" s="13"/>
      <c r="IH125" s="13"/>
      <c r="II125" s="13"/>
      <c r="IJ125" s="13"/>
      <c r="IK125" s="13"/>
      <c r="IL125" s="13"/>
      <c r="IM125" s="13"/>
      <c r="IN125" s="13"/>
      <c r="IO125" s="13"/>
      <c r="IP125" s="13"/>
      <c r="IQ125" s="13"/>
      <c r="IR125" s="13"/>
    </row>
    <row r="126" spans="1:252" ht="12.75" customHeight="1">
      <c r="A126" s="10" t="str">
        <f>"пром."</f>
        <v>пром.</v>
      </c>
      <c r="B126" s="11" t="s">
        <v>92</v>
      </c>
      <c r="C126" s="12" t="str">
        <f>"40"</f>
        <v>40</v>
      </c>
      <c r="D126" s="12">
        <v>2.68</v>
      </c>
      <c r="E126" s="12">
        <v>0</v>
      </c>
      <c r="F126" s="12">
        <v>0.28000000000000003</v>
      </c>
      <c r="G126" s="12">
        <v>0</v>
      </c>
      <c r="H126" s="12">
        <v>20.079999999999998</v>
      </c>
      <c r="I126" s="12">
        <v>84.217280000000002</v>
      </c>
      <c r="J126" s="12">
        <v>0</v>
      </c>
      <c r="K126" s="12">
        <v>0</v>
      </c>
      <c r="L126" s="12">
        <v>0</v>
      </c>
      <c r="M126" s="12">
        <v>0</v>
      </c>
      <c r="N126" s="12">
        <v>17.12</v>
      </c>
      <c r="O126" s="12">
        <v>0</v>
      </c>
      <c r="P126" s="12">
        <v>2.96</v>
      </c>
      <c r="Q126" s="12">
        <v>0</v>
      </c>
      <c r="R126" s="12">
        <v>0</v>
      </c>
      <c r="S126" s="12">
        <v>0</v>
      </c>
      <c r="T126" s="12">
        <v>4.8099999999999996</v>
      </c>
      <c r="U126" s="12">
        <v>16.12</v>
      </c>
      <c r="V126" s="12">
        <v>748.96</v>
      </c>
      <c r="W126" s="12">
        <v>296.14</v>
      </c>
      <c r="X126" s="12">
        <v>93</v>
      </c>
      <c r="Y126" s="12">
        <v>83.88</v>
      </c>
      <c r="Z126" s="12">
        <v>9.9499999999999993</v>
      </c>
      <c r="AA126" s="12">
        <v>1344</v>
      </c>
      <c r="AB126" s="12">
        <v>0</v>
      </c>
      <c r="AC126" s="12">
        <v>84</v>
      </c>
      <c r="AD126" s="12">
        <v>0.68</v>
      </c>
      <c r="AE126" s="12">
        <v>0.08</v>
      </c>
      <c r="AF126" s="12">
        <v>0.43</v>
      </c>
      <c r="AG126" s="12">
        <v>0</v>
      </c>
      <c r="AH126" s="12">
        <v>3.58</v>
      </c>
      <c r="AI126" s="12">
        <v>20</v>
      </c>
      <c r="AJ126" s="13">
        <v>0</v>
      </c>
      <c r="AK126" s="13">
        <v>0</v>
      </c>
      <c r="AL126" s="13">
        <v>0</v>
      </c>
      <c r="AM126" s="13">
        <v>0</v>
      </c>
      <c r="AN126" s="13">
        <v>0</v>
      </c>
      <c r="AO126" s="13">
        <v>0</v>
      </c>
      <c r="AP126" s="13">
        <v>0</v>
      </c>
      <c r="AQ126" s="13">
        <v>0</v>
      </c>
      <c r="AR126" s="13">
        <v>0</v>
      </c>
      <c r="AS126" s="13">
        <v>0</v>
      </c>
      <c r="AT126" s="13">
        <v>0</v>
      </c>
      <c r="AU126" s="13">
        <v>0</v>
      </c>
      <c r="AV126" s="13">
        <v>0</v>
      </c>
      <c r="AW126" s="13">
        <v>0</v>
      </c>
      <c r="AX126" s="13">
        <v>0</v>
      </c>
      <c r="AY126" s="13">
        <v>0</v>
      </c>
      <c r="AZ126" s="13">
        <v>0</v>
      </c>
      <c r="BA126" s="13">
        <v>0</v>
      </c>
      <c r="BB126" s="13">
        <v>0</v>
      </c>
      <c r="BC126" s="13">
        <v>0</v>
      </c>
      <c r="BD126" s="13">
        <v>0</v>
      </c>
      <c r="BE126" s="13">
        <v>0</v>
      </c>
      <c r="BF126" s="13">
        <v>0</v>
      </c>
      <c r="BG126" s="13">
        <v>0.01</v>
      </c>
      <c r="BH126" s="13">
        <v>0</v>
      </c>
      <c r="BI126" s="13">
        <v>0.04</v>
      </c>
      <c r="BJ126" s="13">
        <v>0</v>
      </c>
      <c r="BK126" s="13">
        <v>0.35</v>
      </c>
      <c r="BL126" s="13">
        <v>0</v>
      </c>
      <c r="BM126" s="13">
        <v>0.12</v>
      </c>
      <c r="BN126" s="13">
        <v>0</v>
      </c>
      <c r="BO126" s="13">
        <v>0</v>
      </c>
      <c r="BP126" s="13">
        <v>0</v>
      </c>
      <c r="BQ126" s="13">
        <v>0</v>
      </c>
      <c r="BR126" s="13">
        <v>0.03</v>
      </c>
      <c r="BS126" s="13">
        <v>0.11</v>
      </c>
      <c r="BT126" s="13">
        <v>0</v>
      </c>
      <c r="BU126" s="13">
        <v>0</v>
      </c>
      <c r="BV126" s="13">
        <v>0.22</v>
      </c>
      <c r="BW126" s="13">
        <v>0.86</v>
      </c>
      <c r="BX126" s="13">
        <v>0</v>
      </c>
      <c r="BY126" s="13">
        <v>0</v>
      </c>
      <c r="BZ126" s="13">
        <v>0</v>
      </c>
      <c r="CA126" s="13">
        <v>0</v>
      </c>
      <c r="CB126" s="13">
        <v>3.2</v>
      </c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/>
      <c r="FW126" s="13"/>
      <c r="FX126" s="13"/>
      <c r="FY126" s="13"/>
      <c r="FZ126" s="13"/>
      <c r="GA126" s="13"/>
      <c r="GB126" s="13"/>
      <c r="GC126" s="13"/>
      <c r="GD126" s="13"/>
      <c r="GE126" s="13"/>
      <c r="GF126" s="13"/>
      <c r="GG126" s="13"/>
      <c r="GH126" s="13"/>
      <c r="GI126" s="13"/>
      <c r="GJ126" s="13"/>
      <c r="GK126" s="13"/>
      <c r="GL126" s="13"/>
      <c r="GM126" s="13"/>
      <c r="GN126" s="13"/>
      <c r="GO126" s="13"/>
      <c r="GP126" s="13"/>
      <c r="GQ126" s="13"/>
      <c r="GR126" s="13"/>
      <c r="GS126" s="13"/>
      <c r="GT126" s="13"/>
      <c r="GU126" s="13"/>
      <c r="GV126" s="13"/>
      <c r="GW126" s="13"/>
      <c r="GX126" s="13"/>
      <c r="GY126" s="13"/>
      <c r="GZ126" s="13"/>
      <c r="HA126" s="13"/>
      <c r="HB126" s="13"/>
      <c r="HC126" s="13"/>
      <c r="HD126" s="13"/>
      <c r="HE126" s="13"/>
      <c r="HF126" s="13"/>
      <c r="HG126" s="13"/>
      <c r="HH126" s="13"/>
      <c r="HI126" s="13"/>
      <c r="HJ126" s="13"/>
      <c r="HK126" s="13"/>
      <c r="HL126" s="13"/>
      <c r="HM126" s="13"/>
      <c r="HN126" s="13"/>
      <c r="HO126" s="13"/>
      <c r="HP126" s="13"/>
      <c r="HQ126" s="13"/>
      <c r="HR126" s="13"/>
      <c r="HS126" s="13"/>
      <c r="HT126" s="13"/>
      <c r="HU126" s="13"/>
      <c r="HV126" s="13"/>
      <c r="HW126" s="13"/>
      <c r="HX126" s="13"/>
      <c r="HY126" s="13"/>
      <c r="HZ126" s="13"/>
      <c r="IA126" s="13"/>
      <c r="IB126" s="13"/>
      <c r="IC126" s="13"/>
      <c r="ID126" s="13"/>
      <c r="IE126" s="13"/>
      <c r="IF126" s="13"/>
      <c r="IG126" s="13"/>
      <c r="IH126" s="13"/>
      <c r="II126" s="13"/>
      <c r="IJ126" s="13"/>
      <c r="IK126" s="13"/>
      <c r="IL126" s="13"/>
      <c r="IM126" s="13"/>
      <c r="IN126" s="13"/>
      <c r="IO126" s="13"/>
      <c r="IP126" s="13"/>
      <c r="IQ126" s="13"/>
      <c r="IR126" s="13"/>
    </row>
    <row r="127" spans="1:252" ht="12.75" customHeight="1">
      <c r="A127" s="14" t="str">
        <f>"пром."</f>
        <v>пром.</v>
      </c>
      <c r="B127" s="15" t="s">
        <v>93</v>
      </c>
      <c r="C127" s="16" t="str">
        <f>"25"</f>
        <v>25</v>
      </c>
      <c r="D127" s="16">
        <v>1.65</v>
      </c>
      <c r="E127" s="16">
        <v>0</v>
      </c>
      <c r="F127" s="16">
        <v>0.3</v>
      </c>
      <c r="G127" s="16">
        <v>0.3</v>
      </c>
      <c r="H127" s="16">
        <v>10.43</v>
      </c>
      <c r="I127" s="16">
        <v>48.344999999999999</v>
      </c>
      <c r="J127" s="16">
        <v>0.05</v>
      </c>
      <c r="K127" s="16">
        <v>0</v>
      </c>
      <c r="L127" s="16">
        <v>0</v>
      </c>
      <c r="M127" s="16">
        <v>0</v>
      </c>
      <c r="N127" s="16">
        <v>0.3</v>
      </c>
      <c r="O127" s="16">
        <v>8.0500000000000007</v>
      </c>
      <c r="P127" s="16">
        <v>2.08</v>
      </c>
      <c r="Q127" s="16">
        <v>0</v>
      </c>
      <c r="R127" s="16">
        <v>0</v>
      </c>
      <c r="S127" s="16">
        <v>0.25</v>
      </c>
      <c r="T127" s="16">
        <v>0.63</v>
      </c>
      <c r="U127" s="16">
        <v>152.5</v>
      </c>
      <c r="V127" s="16">
        <v>61.25</v>
      </c>
      <c r="W127" s="16">
        <v>8.75</v>
      </c>
      <c r="X127" s="16">
        <v>11.75</v>
      </c>
      <c r="Y127" s="16">
        <v>39.5</v>
      </c>
      <c r="Z127" s="16">
        <v>0.98</v>
      </c>
      <c r="AA127" s="16">
        <v>0</v>
      </c>
      <c r="AB127" s="16">
        <v>1.25</v>
      </c>
      <c r="AC127" s="16">
        <v>0.25</v>
      </c>
      <c r="AD127" s="16">
        <v>0.35</v>
      </c>
      <c r="AE127" s="16">
        <v>0.05</v>
      </c>
      <c r="AF127" s="16">
        <v>0.02</v>
      </c>
      <c r="AG127" s="16">
        <v>0.18</v>
      </c>
      <c r="AH127" s="16">
        <v>0.5</v>
      </c>
      <c r="AI127" s="16">
        <v>0</v>
      </c>
      <c r="AJ127" s="5">
        <v>0</v>
      </c>
      <c r="AK127" s="5">
        <v>80.5</v>
      </c>
      <c r="AL127" s="5">
        <v>62</v>
      </c>
      <c r="AM127" s="5">
        <v>106.75</v>
      </c>
      <c r="AN127" s="5">
        <v>55.75</v>
      </c>
      <c r="AO127" s="5">
        <v>23.25</v>
      </c>
      <c r="AP127" s="5">
        <v>49.5</v>
      </c>
      <c r="AQ127" s="5">
        <v>20</v>
      </c>
      <c r="AR127" s="5">
        <v>92.75</v>
      </c>
      <c r="AS127" s="5">
        <v>74.25</v>
      </c>
      <c r="AT127" s="5">
        <v>72.75</v>
      </c>
      <c r="AU127" s="5">
        <v>116</v>
      </c>
      <c r="AV127" s="5">
        <v>31</v>
      </c>
      <c r="AW127" s="5">
        <v>77.5</v>
      </c>
      <c r="AX127" s="5">
        <v>389.75</v>
      </c>
      <c r="AY127" s="5">
        <v>0</v>
      </c>
      <c r="AZ127" s="5">
        <v>131.5</v>
      </c>
      <c r="BA127" s="5">
        <v>72.75</v>
      </c>
      <c r="BB127" s="5">
        <v>45</v>
      </c>
      <c r="BC127" s="5">
        <v>32.5</v>
      </c>
      <c r="BD127" s="5">
        <v>0</v>
      </c>
      <c r="BE127" s="5">
        <v>0</v>
      </c>
      <c r="BF127" s="5">
        <v>0</v>
      </c>
      <c r="BG127" s="5">
        <v>0</v>
      </c>
      <c r="BH127" s="5">
        <v>0</v>
      </c>
      <c r="BI127" s="5">
        <v>0</v>
      </c>
      <c r="BJ127" s="5">
        <v>0</v>
      </c>
      <c r="BK127" s="5">
        <v>0.04</v>
      </c>
      <c r="BL127" s="5">
        <v>0</v>
      </c>
      <c r="BM127" s="5">
        <v>0</v>
      </c>
      <c r="BN127" s="5">
        <v>0.01</v>
      </c>
      <c r="BO127" s="5">
        <v>0</v>
      </c>
      <c r="BP127" s="5">
        <v>0</v>
      </c>
      <c r="BQ127" s="5">
        <v>0</v>
      </c>
      <c r="BR127" s="5">
        <v>0</v>
      </c>
      <c r="BS127" s="5">
        <v>0.03</v>
      </c>
      <c r="BT127" s="5">
        <v>0</v>
      </c>
      <c r="BU127" s="5">
        <v>0</v>
      </c>
      <c r="BV127" s="5">
        <v>0.12</v>
      </c>
      <c r="BW127" s="5">
        <v>0.02</v>
      </c>
      <c r="BX127" s="5">
        <v>0</v>
      </c>
      <c r="BY127" s="5">
        <v>0</v>
      </c>
      <c r="BZ127" s="5">
        <v>0</v>
      </c>
      <c r="CA127" s="5">
        <v>0</v>
      </c>
      <c r="CB127" s="5">
        <v>11.75</v>
      </c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  <c r="FD127" s="5"/>
      <c r="FE127" s="5"/>
      <c r="FF127" s="5"/>
      <c r="FG127" s="5"/>
      <c r="FH127" s="5"/>
      <c r="FI127" s="5"/>
      <c r="FJ127" s="5"/>
      <c r="FK127" s="5"/>
      <c r="FL127" s="5"/>
      <c r="FM127" s="5"/>
      <c r="FN127" s="5"/>
      <c r="FO127" s="5"/>
      <c r="FP127" s="5"/>
      <c r="FQ127" s="5"/>
      <c r="FR127" s="5"/>
      <c r="FS127" s="5"/>
      <c r="FT127" s="5"/>
      <c r="FU127" s="5"/>
      <c r="FV127" s="5"/>
      <c r="FW127" s="5"/>
      <c r="FX127" s="5"/>
      <c r="FY127" s="5"/>
      <c r="FZ127" s="5"/>
      <c r="GA127" s="5"/>
      <c r="GB127" s="5"/>
      <c r="GC127" s="5"/>
      <c r="GD127" s="5"/>
      <c r="GE127" s="5"/>
      <c r="GF127" s="5"/>
      <c r="GG127" s="5"/>
      <c r="GH127" s="5"/>
      <c r="GI127" s="5"/>
      <c r="GJ127" s="5"/>
      <c r="GK127" s="5"/>
      <c r="GL127" s="5"/>
      <c r="GM127" s="5"/>
      <c r="GN127" s="5"/>
      <c r="GO127" s="5"/>
      <c r="GP127" s="5"/>
      <c r="GQ127" s="5"/>
      <c r="GR127" s="5"/>
      <c r="GS127" s="5"/>
      <c r="GT127" s="5"/>
      <c r="GU127" s="5"/>
      <c r="GV127" s="5"/>
      <c r="GW127" s="5"/>
      <c r="GX127" s="5"/>
      <c r="GY127" s="5"/>
      <c r="GZ127" s="5"/>
      <c r="HA127" s="5"/>
      <c r="HB127" s="5"/>
      <c r="HC127" s="5"/>
      <c r="HD127" s="5"/>
      <c r="HE127" s="5"/>
      <c r="HF127" s="5"/>
      <c r="HG127" s="5"/>
      <c r="HH127" s="5"/>
      <c r="HI127" s="5"/>
      <c r="HJ127" s="5"/>
      <c r="HK127" s="5"/>
      <c r="HL127" s="5"/>
      <c r="HM127" s="5"/>
      <c r="HN127" s="5"/>
      <c r="HO127" s="5"/>
      <c r="HP127" s="5"/>
      <c r="HQ127" s="5"/>
      <c r="HR127" s="5"/>
      <c r="HS127" s="5"/>
      <c r="HT127" s="5"/>
      <c r="HU127" s="5"/>
      <c r="HV127" s="5"/>
      <c r="HW127" s="5"/>
      <c r="HX127" s="5"/>
      <c r="HY127" s="5"/>
      <c r="HZ127" s="5"/>
      <c r="IA127" s="5"/>
      <c r="IB127" s="5"/>
      <c r="IC127" s="5"/>
      <c r="ID127" s="5"/>
      <c r="IE127" s="5"/>
      <c r="IF127" s="5"/>
      <c r="IG127" s="5"/>
      <c r="IH127" s="5"/>
      <c r="II127" s="5"/>
      <c r="IJ127" s="5"/>
      <c r="IK127" s="5"/>
      <c r="IL127" s="5"/>
      <c r="IM127" s="5"/>
      <c r="IN127" s="5"/>
      <c r="IO127" s="5"/>
      <c r="IP127" s="5"/>
      <c r="IQ127" s="5"/>
      <c r="IR127" s="5"/>
    </row>
    <row r="128" spans="1:252" ht="12.75" customHeight="1">
      <c r="A128" s="17"/>
      <c r="B128" s="18" t="s">
        <v>94</v>
      </c>
      <c r="C128" s="19"/>
      <c r="D128" s="19">
        <v>27.16</v>
      </c>
      <c r="E128" s="19">
        <v>18.14</v>
      </c>
      <c r="F128" s="19">
        <v>16.78</v>
      </c>
      <c r="G128" s="19">
        <v>5.7</v>
      </c>
      <c r="H128" s="19">
        <v>88.98</v>
      </c>
      <c r="I128" s="19">
        <v>602.73</v>
      </c>
      <c r="J128" s="19">
        <v>4.96</v>
      </c>
      <c r="K128" s="19">
        <v>3.52</v>
      </c>
      <c r="L128" s="19">
        <v>0</v>
      </c>
      <c r="M128" s="19">
        <v>0</v>
      </c>
      <c r="N128" s="19">
        <v>28.49</v>
      </c>
      <c r="O128" s="19">
        <v>53.43</v>
      </c>
      <c r="P128" s="19">
        <v>7.06</v>
      </c>
      <c r="Q128" s="19">
        <v>0</v>
      </c>
      <c r="R128" s="19">
        <v>0</v>
      </c>
      <c r="S128" s="19">
        <v>0.54</v>
      </c>
      <c r="T128" s="19">
        <v>8.59</v>
      </c>
      <c r="U128" s="19">
        <v>450.39</v>
      </c>
      <c r="V128" s="19">
        <v>999.01</v>
      </c>
      <c r="W128" s="19">
        <v>340.67</v>
      </c>
      <c r="X128" s="19">
        <v>144.86000000000001</v>
      </c>
      <c r="Y128" s="19">
        <v>314.2</v>
      </c>
      <c r="Z128" s="19">
        <v>12.43</v>
      </c>
      <c r="AA128" s="19">
        <v>1416.68</v>
      </c>
      <c r="AB128" s="19">
        <v>29.63</v>
      </c>
      <c r="AC128" s="19">
        <v>199.53</v>
      </c>
      <c r="AD128" s="19">
        <v>5.2</v>
      </c>
      <c r="AE128" s="19">
        <v>0.25</v>
      </c>
      <c r="AF128" s="19">
        <v>0.62</v>
      </c>
      <c r="AG128" s="19">
        <v>3.38</v>
      </c>
      <c r="AH128" s="19">
        <v>14.57</v>
      </c>
      <c r="AI128" s="19">
        <v>20.82</v>
      </c>
      <c r="AJ128" s="20">
        <v>0</v>
      </c>
      <c r="AK128" s="20">
        <v>1440.1</v>
      </c>
      <c r="AL128" s="20">
        <v>1111.8599999999999</v>
      </c>
      <c r="AM128" s="20">
        <v>2031.51</v>
      </c>
      <c r="AN128" s="20">
        <v>1923.25</v>
      </c>
      <c r="AO128" s="20">
        <v>626.91999999999996</v>
      </c>
      <c r="AP128" s="20">
        <v>1183.56</v>
      </c>
      <c r="AQ128" s="20">
        <v>292.66000000000003</v>
      </c>
      <c r="AR128" s="20">
        <v>493.69</v>
      </c>
      <c r="AS128" s="20">
        <v>482.49</v>
      </c>
      <c r="AT128" s="20">
        <v>573.41</v>
      </c>
      <c r="AU128" s="20">
        <v>733.65</v>
      </c>
      <c r="AV128" s="20">
        <v>861.86</v>
      </c>
      <c r="AW128" s="20">
        <v>376.94</v>
      </c>
      <c r="AX128" s="20">
        <v>1603.44</v>
      </c>
      <c r="AY128" s="20">
        <v>3.12</v>
      </c>
      <c r="AZ128" s="20">
        <v>448.11</v>
      </c>
      <c r="BA128" s="20">
        <v>497.26</v>
      </c>
      <c r="BB128" s="20">
        <v>353.58</v>
      </c>
      <c r="BC128" s="20">
        <v>189.77</v>
      </c>
      <c r="BD128" s="20">
        <v>0.12</v>
      </c>
      <c r="BE128" s="20">
        <v>0.05</v>
      </c>
      <c r="BF128" s="20">
        <v>0.03</v>
      </c>
      <c r="BG128" s="20">
        <v>7.0000000000000007E-2</v>
      </c>
      <c r="BH128" s="20">
        <v>0.08</v>
      </c>
      <c r="BI128" s="20">
        <v>0.39</v>
      </c>
      <c r="BJ128" s="20">
        <v>0</v>
      </c>
      <c r="BK128" s="20">
        <v>1.77</v>
      </c>
      <c r="BL128" s="20">
        <v>0</v>
      </c>
      <c r="BM128" s="20">
        <v>0.64</v>
      </c>
      <c r="BN128" s="20">
        <v>0.02</v>
      </c>
      <c r="BO128" s="20">
        <v>0.03</v>
      </c>
      <c r="BP128" s="20">
        <v>0</v>
      </c>
      <c r="BQ128" s="20">
        <v>7.0000000000000007E-2</v>
      </c>
      <c r="BR128" s="20">
        <v>0.14000000000000001</v>
      </c>
      <c r="BS128" s="20">
        <v>2.25</v>
      </c>
      <c r="BT128" s="20">
        <v>0</v>
      </c>
      <c r="BU128" s="20">
        <v>0</v>
      </c>
      <c r="BV128" s="20">
        <v>3.3</v>
      </c>
      <c r="BW128" s="20">
        <v>0.89</v>
      </c>
      <c r="BX128" s="20">
        <v>0</v>
      </c>
      <c r="BY128" s="20">
        <v>0</v>
      </c>
      <c r="BZ128" s="20">
        <v>0</v>
      </c>
      <c r="CA128" s="20">
        <v>0</v>
      </c>
      <c r="CB128" s="20">
        <v>453.2</v>
      </c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  <c r="DZ128" s="20"/>
      <c r="EA128" s="20"/>
      <c r="EB128" s="20"/>
      <c r="EC128" s="20"/>
      <c r="ED128" s="20"/>
      <c r="EE128" s="20"/>
      <c r="EF128" s="20"/>
      <c r="EG128" s="20"/>
      <c r="EH128" s="20"/>
      <c r="EI128" s="20"/>
      <c r="EJ128" s="20"/>
      <c r="EK128" s="20"/>
      <c r="EL128" s="20"/>
      <c r="EM128" s="20"/>
      <c r="EN128" s="20"/>
      <c r="EO128" s="20"/>
      <c r="EP128" s="20"/>
      <c r="EQ128" s="20"/>
      <c r="ER128" s="20"/>
      <c r="ES128" s="20"/>
      <c r="ET128" s="20"/>
      <c r="EU128" s="20"/>
      <c r="EV128" s="20"/>
      <c r="EW128" s="20"/>
      <c r="EX128" s="20"/>
      <c r="EY128" s="20"/>
      <c r="EZ128" s="20"/>
      <c r="FA128" s="20"/>
      <c r="FB128" s="20"/>
      <c r="FC128" s="20"/>
      <c r="FD128" s="20"/>
      <c r="FE128" s="20"/>
      <c r="FF128" s="20"/>
      <c r="FG128" s="20"/>
      <c r="FH128" s="20"/>
      <c r="FI128" s="20"/>
      <c r="FJ128" s="20"/>
      <c r="FK128" s="20"/>
      <c r="FL128" s="20"/>
      <c r="FM128" s="20"/>
      <c r="FN128" s="20"/>
      <c r="FO128" s="20"/>
      <c r="FP128" s="20"/>
      <c r="FQ128" s="20"/>
      <c r="FR128" s="20"/>
      <c r="FS128" s="20"/>
      <c r="FT128" s="20"/>
      <c r="FU128" s="20"/>
      <c r="FV128" s="20"/>
      <c r="FW128" s="20"/>
      <c r="FX128" s="20"/>
      <c r="FY128" s="20"/>
      <c r="FZ128" s="20"/>
      <c r="GA128" s="20"/>
      <c r="GB128" s="20"/>
      <c r="GC128" s="20"/>
      <c r="GD128" s="20"/>
      <c r="GE128" s="20"/>
      <c r="GF128" s="20"/>
      <c r="GG128" s="20"/>
      <c r="GH128" s="20"/>
      <c r="GI128" s="20"/>
      <c r="GJ128" s="20"/>
      <c r="GK128" s="20"/>
      <c r="GL128" s="20"/>
      <c r="GM128" s="20"/>
      <c r="GN128" s="20"/>
      <c r="GO128" s="20"/>
      <c r="GP128" s="20"/>
      <c r="GQ128" s="20"/>
      <c r="GR128" s="20"/>
      <c r="GS128" s="20"/>
      <c r="GT128" s="20"/>
      <c r="GU128" s="20"/>
      <c r="GV128" s="20"/>
      <c r="GW128" s="20"/>
      <c r="GX128" s="20"/>
      <c r="GY128" s="20"/>
      <c r="GZ128" s="20"/>
      <c r="HA128" s="20"/>
      <c r="HB128" s="20"/>
      <c r="HC128" s="20"/>
      <c r="HD128" s="20"/>
      <c r="HE128" s="20"/>
      <c r="HF128" s="20"/>
      <c r="HG128" s="20"/>
      <c r="HH128" s="20"/>
      <c r="HI128" s="20"/>
      <c r="HJ128" s="20"/>
      <c r="HK128" s="20"/>
      <c r="HL128" s="20"/>
      <c r="HM128" s="20"/>
      <c r="HN128" s="20"/>
      <c r="HO128" s="20"/>
      <c r="HP128" s="20"/>
      <c r="HQ128" s="20"/>
      <c r="HR128" s="20"/>
      <c r="HS128" s="20"/>
      <c r="HT128" s="20"/>
      <c r="HU128" s="20"/>
      <c r="HV128" s="20"/>
      <c r="HW128" s="20"/>
      <c r="HX128" s="20"/>
      <c r="HY128" s="20"/>
      <c r="HZ128" s="20"/>
      <c r="IA128" s="20"/>
      <c r="IB128" s="20"/>
      <c r="IC128" s="20"/>
      <c r="ID128" s="20"/>
      <c r="IE128" s="20"/>
      <c r="IF128" s="20"/>
      <c r="IG128" s="20"/>
      <c r="IH128" s="20"/>
      <c r="II128" s="20"/>
      <c r="IJ128" s="20"/>
      <c r="IK128" s="20"/>
      <c r="IL128" s="20"/>
      <c r="IM128" s="20"/>
      <c r="IN128" s="20"/>
      <c r="IO128" s="20"/>
      <c r="IP128" s="20"/>
      <c r="IQ128" s="20"/>
      <c r="IR128" s="20"/>
    </row>
    <row r="129" spans="1:252" ht="12.75" customHeight="1">
      <c r="B129" s="8" t="s">
        <v>97</v>
      </c>
    </row>
    <row r="130" spans="1:252" ht="12.75" customHeight="1">
      <c r="A130" s="22" t="s">
        <v>171</v>
      </c>
      <c r="B130" s="11" t="s">
        <v>149</v>
      </c>
      <c r="C130" s="12" t="str">
        <f>"100"</f>
        <v>100</v>
      </c>
      <c r="D130" s="12">
        <v>0.78</v>
      </c>
      <c r="E130" s="12">
        <v>0</v>
      </c>
      <c r="F130" s="12">
        <v>0.1</v>
      </c>
      <c r="G130" s="12">
        <v>0.1</v>
      </c>
      <c r="H130" s="12">
        <v>3.43</v>
      </c>
      <c r="I130" s="12">
        <v>15.6114</v>
      </c>
      <c r="J130" s="12">
        <v>0</v>
      </c>
      <c r="K130" s="12">
        <v>0</v>
      </c>
      <c r="L130" s="12">
        <v>0</v>
      </c>
      <c r="M130" s="12">
        <v>0</v>
      </c>
      <c r="N130" s="12">
        <v>2.35</v>
      </c>
      <c r="O130" s="12">
        <v>0.1</v>
      </c>
      <c r="P130" s="12">
        <v>0.98</v>
      </c>
      <c r="Q130" s="12">
        <v>0</v>
      </c>
      <c r="R130" s="12">
        <v>0</v>
      </c>
      <c r="S130" s="12">
        <v>0.1</v>
      </c>
      <c r="T130" s="12">
        <v>0.49</v>
      </c>
      <c r="U130" s="12">
        <v>7.84</v>
      </c>
      <c r="V130" s="12">
        <v>138.18</v>
      </c>
      <c r="W130" s="12">
        <v>22.54</v>
      </c>
      <c r="X130" s="12">
        <v>13.72</v>
      </c>
      <c r="Y130" s="12">
        <v>41.16</v>
      </c>
      <c r="Z130" s="12">
        <v>0.59</v>
      </c>
      <c r="AA130" s="12">
        <v>0</v>
      </c>
      <c r="AB130" s="12">
        <v>58.8</v>
      </c>
      <c r="AC130" s="12">
        <v>10</v>
      </c>
      <c r="AD130" s="12">
        <v>0.1</v>
      </c>
      <c r="AE130" s="12">
        <v>0.03</v>
      </c>
      <c r="AF130" s="12">
        <v>0.04</v>
      </c>
      <c r="AG130" s="12">
        <v>0.2</v>
      </c>
      <c r="AH130" s="12">
        <v>0.3</v>
      </c>
      <c r="AI130" s="12">
        <v>9.8000000000000007</v>
      </c>
      <c r="AJ130" s="13">
        <v>0</v>
      </c>
      <c r="AK130" s="13">
        <v>26.46</v>
      </c>
      <c r="AL130" s="13">
        <v>20.58</v>
      </c>
      <c r="AM130" s="13">
        <v>29.4</v>
      </c>
      <c r="AN130" s="13">
        <v>25.48</v>
      </c>
      <c r="AO130" s="13">
        <v>5.88</v>
      </c>
      <c r="AP130" s="13">
        <v>20.58</v>
      </c>
      <c r="AQ130" s="13">
        <v>4.9000000000000004</v>
      </c>
      <c r="AR130" s="13">
        <v>16.66</v>
      </c>
      <c r="AS130" s="13">
        <v>25.48</v>
      </c>
      <c r="AT130" s="13">
        <v>44.1</v>
      </c>
      <c r="AU130" s="13">
        <v>51.94</v>
      </c>
      <c r="AV130" s="13">
        <v>9.8000000000000007</v>
      </c>
      <c r="AW130" s="13">
        <v>27.44</v>
      </c>
      <c r="AX130" s="13">
        <v>137.19999999999999</v>
      </c>
      <c r="AY130" s="13">
        <v>0</v>
      </c>
      <c r="AZ130" s="13">
        <v>16.66</v>
      </c>
      <c r="BA130" s="13">
        <v>26.46</v>
      </c>
      <c r="BB130" s="13">
        <v>20.58</v>
      </c>
      <c r="BC130" s="13">
        <v>6.86</v>
      </c>
      <c r="BD130" s="13">
        <v>0</v>
      </c>
      <c r="BE130" s="13">
        <v>0</v>
      </c>
      <c r="BF130" s="13">
        <v>0</v>
      </c>
      <c r="BG130" s="13">
        <v>0</v>
      </c>
      <c r="BH130" s="13">
        <v>0</v>
      </c>
      <c r="BI130" s="13">
        <v>0</v>
      </c>
      <c r="BJ130" s="13">
        <v>0</v>
      </c>
      <c r="BK130" s="13">
        <v>0</v>
      </c>
      <c r="BL130" s="13">
        <v>0</v>
      </c>
      <c r="BM130" s="13">
        <v>0</v>
      </c>
      <c r="BN130" s="13">
        <v>0</v>
      </c>
      <c r="BO130" s="13">
        <v>0</v>
      </c>
      <c r="BP130" s="13">
        <v>0</v>
      </c>
      <c r="BQ130" s="13">
        <v>0</v>
      </c>
      <c r="BR130" s="13">
        <v>0</v>
      </c>
      <c r="BS130" s="13">
        <v>0</v>
      </c>
      <c r="BT130" s="13">
        <v>0</v>
      </c>
      <c r="BU130" s="13">
        <v>0</v>
      </c>
      <c r="BV130" s="13">
        <v>0</v>
      </c>
      <c r="BW130" s="13">
        <v>0</v>
      </c>
      <c r="BX130" s="13">
        <v>0</v>
      </c>
      <c r="BY130" s="13">
        <v>0</v>
      </c>
      <c r="BZ130" s="13">
        <v>0</v>
      </c>
      <c r="CA130" s="13">
        <v>0</v>
      </c>
      <c r="CB130" s="13">
        <v>95</v>
      </c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  <c r="FL130" s="13"/>
      <c r="FM130" s="13"/>
      <c r="FN130" s="13"/>
      <c r="FO130" s="13"/>
      <c r="FP130" s="13"/>
      <c r="FQ130" s="13"/>
      <c r="FR130" s="13"/>
      <c r="FS130" s="13"/>
      <c r="FT130" s="13"/>
      <c r="FU130" s="13"/>
      <c r="FV130" s="13"/>
      <c r="FW130" s="13"/>
      <c r="FX130" s="13"/>
      <c r="FY130" s="13"/>
      <c r="FZ130" s="13"/>
      <c r="GA130" s="13"/>
      <c r="GB130" s="13"/>
      <c r="GC130" s="13"/>
      <c r="GD130" s="13"/>
      <c r="GE130" s="13"/>
      <c r="GF130" s="13"/>
      <c r="GG130" s="13"/>
      <c r="GH130" s="13"/>
      <c r="GI130" s="13"/>
      <c r="GJ130" s="13"/>
      <c r="GK130" s="13"/>
      <c r="GL130" s="13"/>
      <c r="GM130" s="13"/>
      <c r="GN130" s="13"/>
      <c r="GO130" s="13"/>
      <c r="GP130" s="13"/>
      <c r="GQ130" s="13"/>
      <c r="GR130" s="13"/>
      <c r="GS130" s="13"/>
      <c r="GT130" s="13"/>
      <c r="GU130" s="13"/>
      <c r="GV130" s="13"/>
      <c r="GW130" s="13"/>
      <c r="GX130" s="13"/>
      <c r="GY130" s="13"/>
      <c r="GZ130" s="13"/>
      <c r="HA130" s="13"/>
      <c r="HB130" s="13"/>
      <c r="HC130" s="13"/>
      <c r="HD130" s="13"/>
      <c r="HE130" s="13"/>
      <c r="HF130" s="13"/>
      <c r="HG130" s="13"/>
      <c r="HH130" s="13"/>
      <c r="HI130" s="13"/>
      <c r="HJ130" s="13"/>
      <c r="HK130" s="13"/>
      <c r="HL130" s="13"/>
      <c r="HM130" s="13"/>
      <c r="HN130" s="13"/>
      <c r="HO130" s="13"/>
      <c r="HP130" s="13"/>
      <c r="HQ130" s="13"/>
      <c r="HR130" s="13"/>
      <c r="HS130" s="13"/>
      <c r="HT130" s="13"/>
      <c r="HU130" s="13"/>
      <c r="HV130" s="13"/>
      <c r="HW130" s="13"/>
      <c r="HX130" s="13"/>
      <c r="HY130" s="13"/>
      <c r="HZ130" s="13"/>
      <c r="IA130" s="13"/>
      <c r="IB130" s="13"/>
      <c r="IC130" s="13"/>
      <c r="ID130" s="13"/>
      <c r="IE130" s="13"/>
      <c r="IF130" s="13"/>
      <c r="IG130" s="13"/>
      <c r="IH130" s="13"/>
      <c r="II130" s="13"/>
      <c r="IJ130" s="13"/>
      <c r="IK130" s="13"/>
      <c r="IL130" s="13"/>
      <c r="IM130" s="13"/>
      <c r="IN130" s="13"/>
      <c r="IO130" s="13"/>
      <c r="IP130" s="13"/>
      <c r="IQ130" s="13"/>
      <c r="IR130" s="13"/>
    </row>
    <row r="131" spans="1:252" ht="12.75" customHeight="1">
      <c r="A131" s="10" t="str">
        <f>"7/2"</f>
        <v>7/2</v>
      </c>
      <c r="B131" s="11" t="s">
        <v>150</v>
      </c>
      <c r="C131" s="12" t="str">
        <f>"250"</f>
        <v>250</v>
      </c>
      <c r="D131" s="12">
        <v>1.93</v>
      </c>
      <c r="E131" s="12">
        <v>0</v>
      </c>
      <c r="F131" s="12">
        <v>3.03</v>
      </c>
      <c r="G131" s="12">
        <v>2.69</v>
      </c>
      <c r="H131" s="12">
        <v>10.02</v>
      </c>
      <c r="I131" s="12">
        <v>71.502172099999996</v>
      </c>
      <c r="J131" s="12">
        <v>0.79</v>
      </c>
      <c r="K131" s="12">
        <v>1.63</v>
      </c>
      <c r="L131" s="12">
        <v>0</v>
      </c>
      <c r="M131" s="12">
        <v>0</v>
      </c>
      <c r="N131" s="12">
        <v>4.53</v>
      </c>
      <c r="O131" s="12">
        <v>3.5</v>
      </c>
      <c r="P131" s="12">
        <v>1.99</v>
      </c>
      <c r="Q131" s="12">
        <v>0</v>
      </c>
      <c r="R131" s="12">
        <v>0</v>
      </c>
      <c r="S131" s="12">
        <v>0.33</v>
      </c>
      <c r="T131" s="12">
        <v>1.46</v>
      </c>
      <c r="U131" s="12">
        <v>207.93</v>
      </c>
      <c r="V131" s="12">
        <v>331.58</v>
      </c>
      <c r="W131" s="12">
        <v>39.630000000000003</v>
      </c>
      <c r="X131" s="12">
        <v>19.47</v>
      </c>
      <c r="Y131" s="12">
        <v>43.22</v>
      </c>
      <c r="Z131" s="12">
        <v>0.68</v>
      </c>
      <c r="AA131" s="12">
        <v>3</v>
      </c>
      <c r="AB131" s="12">
        <v>1215.5999999999999</v>
      </c>
      <c r="AC131" s="12">
        <v>257.98</v>
      </c>
      <c r="AD131" s="12">
        <v>1.27</v>
      </c>
      <c r="AE131" s="12">
        <v>0.04</v>
      </c>
      <c r="AF131" s="12">
        <v>0.05</v>
      </c>
      <c r="AG131" s="12">
        <v>0.73</v>
      </c>
      <c r="AH131" s="12">
        <v>1.23</v>
      </c>
      <c r="AI131" s="12">
        <v>13.88</v>
      </c>
      <c r="AJ131" s="13">
        <v>0</v>
      </c>
      <c r="AK131" s="13">
        <v>93.65</v>
      </c>
      <c r="AL131" s="13">
        <v>79.650000000000006</v>
      </c>
      <c r="AM131" s="13">
        <v>132.4</v>
      </c>
      <c r="AN131" s="13">
        <v>132.99</v>
      </c>
      <c r="AO131" s="13">
        <v>40.54</v>
      </c>
      <c r="AP131" s="13">
        <v>79.97</v>
      </c>
      <c r="AQ131" s="13">
        <v>22.23</v>
      </c>
      <c r="AR131" s="13">
        <v>83.92</v>
      </c>
      <c r="AS131" s="13">
        <v>115.18</v>
      </c>
      <c r="AT131" s="13">
        <v>143.27000000000001</v>
      </c>
      <c r="AU131" s="13">
        <v>222.86</v>
      </c>
      <c r="AV131" s="13">
        <v>55.15</v>
      </c>
      <c r="AW131" s="13">
        <v>87</v>
      </c>
      <c r="AX131" s="13">
        <v>396.46</v>
      </c>
      <c r="AY131" s="13">
        <v>0</v>
      </c>
      <c r="AZ131" s="13">
        <v>85.61</v>
      </c>
      <c r="BA131" s="13">
        <v>86.34</v>
      </c>
      <c r="BB131" s="13">
        <v>71.400000000000006</v>
      </c>
      <c r="BC131" s="13">
        <v>30.13</v>
      </c>
      <c r="BD131" s="13">
        <v>0</v>
      </c>
      <c r="BE131" s="13">
        <v>0</v>
      </c>
      <c r="BF131" s="13">
        <v>0</v>
      </c>
      <c r="BG131" s="13">
        <v>0</v>
      </c>
      <c r="BH131" s="13">
        <v>0</v>
      </c>
      <c r="BI131" s="13">
        <v>0</v>
      </c>
      <c r="BJ131" s="13">
        <v>0</v>
      </c>
      <c r="BK131" s="13">
        <v>0.16</v>
      </c>
      <c r="BL131" s="13">
        <v>0</v>
      </c>
      <c r="BM131" s="13">
        <v>0.09</v>
      </c>
      <c r="BN131" s="13">
        <v>0.01</v>
      </c>
      <c r="BO131" s="13">
        <v>0.02</v>
      </c>
      <c r="BP131" s="13">
        <v>0</v>
      </c>
      <c r="BQ131" s="13">
        <v>0</v>
      </c>
      <c r="BR131" s="13">
        <v>0</v>
      </c>
      <c r="BS131" s="13">
        <v>0.56000000000000005</v>
      </c>
      <c r="BT131" s="13">
        <v>0</v>
      </c>
      <c r="BU131" s="13">
        <v>0</v>
      </c>
      <c r="BV131" s="13">
        <v>1.5</v>
      </c>
      <c r="BW131" s="13">
        <v>0</v>
      </c>
      <c r="BX131" s="13">
        <v>0</v>
      </c>
      <c r="BY131" s="13">
        <v>0</v>
      </c>
      <c r="BZ131" s="13">
        <v>0</v>
      </c>
      <c r="CA131" s="13">
        <v>0</v>
      </c>
      <c r="CB131" s="13">
        <v>299.11</v>
      </c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  <c r="FR131" s="13"/>
      <c r="FS131" s="13"/>
      <c r="FT131" s="13"/>
      <c r="FU131" s="13"/>
      <c r="FV131" s="13"/>
      <c r="FW131" s="13"/>
      <c r="FX131" s="13"/>
      <c r="FY131" s="13"/>
      <c r="FZ131" s="13"/>
      <c r="GA131" s="13"/>
      <c r="GB131" s="13"/>
      <c r="GC131" s="13"/>
      <c r="GD131" s="13"/>
      <c r="GE131" s="13"/>
      <c r="GF131" s="13"/>
      <c r="GG131" s="13"/>
      <c r="GH131" s="13"/>
      <c r="GI131" s="13"/>
      <c r="GJ131" s="13"/>
      <c r="GK131" s="13"/>
      <c r="GL131" s="13"/>
      <c r="GM131" s="13"/>
      <c r="GN131" s="13"/>
      <c r="GO131" s="13"/>
      <c r="GP131" s="13"/>
      <c r="GQ131" s="13"/>
      <c r="GR131" s="13"/>
      <c r="GS131" s="13"/>
      <c r="GT131" s="13"/>
      <c r="GU131" s="13"/>
      <c r="GV131" s="13"/>
      <c r="GW131" s="13"/>
      <c r="GX131" s="13"/>
      <c r="GY131" s="13"/>
      <c r="GZ131" s="13"/>
      <c r="HA131" s="13"/>
      <c r="HB131" s="13"/>
      <c r="HC131" s="13"/>
      <c r="HD131" s="13"/>
      <c r="HE131" s="13"/>
      <c r="HF131" s="13"/>
      <c r="HG131" s="13"/>
      <c r="HH131" s="13"/>
      <c r="HI131" s="13"/>
      <c r="HJ131" s="13"/>
      <c r="HK131" s="13"/>
      <c r="HL131" s="13"/>
      <c r="HM131" s="13"/>
      <c r="HN131" s="13"/>
      <c r="HO131" s="13"/>
      <c r="HP131" s="13"/>
      <c r="HQ131" s="13"/>
      <c r="HR131" s="13"/>
      <c r="HS131" s="13"/>
      <c r="HT131" s="13"/>
      <c r="HU131" s="13"/>
      <c r="HV131" s="13"/>
      <c r="HW131" s="13"/>
      <c r="HX131" s="13"/>
      <c r="HY131" s="13"/>
      <c r="HZ131" s="13"/>
      <c r="IA131" s="13"/>
      <c r="IB131" s="13"/>
      <c r="IC131" s="13"/>
      <c r="ID131" s="13"/>
      <c r="IE131" s="13"/>
      <c r="IF131" s="13"/>
      <c r="IG131" s="13"/>
      <c r="IH131" s="13"/>
      <c r="II131" s="13"/>
      <c r="IJ131" s="13"/>
      <c r="IK131" s="13"/>
      <c r="IL131" s="13"/>
      <c r="IM131" s="13"/>
      <c r="IN131" s="13"/>
      <c r="IO131" s="13"/>
      <c r="IP131" s="13"/>
      <c r="IQ131" s="13"/>
      <c r="IR131" s="13"/>
    </row>
    <row r="132" spans="1:252" ht="25.5" customHeight="1">
      <c r="A132" s="10" t="str">
        <f>"56/8"</f>
        <v>56/8</v>
      </c>
      <c r="B132" s="11" t="s">
        <v>151</v>
      </c>
      <c r="C132" s="12" t="str">
        <f>"250"</f>
        <v>250</v>
      </c>
      <c r="D132" s="12">
        <v>17.559999999999999</v>
      </c>
      <c r="E132" s="12">
        <v>13.67</v>
      </c>
      <c r="F132" s="12">
        <v>13.37</v>
      </c>
      <c r="G132" s="12">
        <v>1.97</v>
      </c>
      <c r="H132" s="12">
        <v>39.28</v>
      </c>
      <c r="I132" s="12">
        <v>344.32178099999993</v>
      </c>
      <c r="J132" s="12">
        <v>6.42</v>
      </c>
      <c r="K132" s="12">
        <v>0.69</v>
      </c>
      <c r="L132" s="12">
        <v>0</v>
      </c>
      <c r="M132" s="12">
        <v>0</v>
      </c>
      <c r="N132" s="12">
        <v>4.0599999999999996</v>
      </c>
      <c r="O132" s="12">
        <v>31.54</v>
      </c>
      <c r="P132" s="12">
        <v>3.68</v>
      </c>
      <c r="Q132" s="12">
        <v>0</v>
      </c>
      <c r="R132" s="12">
        <v>0</v>
      </c>
      <c r="S132" s="12">
        <v>0.55000000000000004</v>
      </c>
      <c r="T132" s="12">
        <v>3.93</v>
      </c>
      <c r="U132" s="12">
        <v>278.24</v>
      </c>
      <c r="V132" s="12">
        <v>1351.23</v>
      </c>
      <c r="W132" s="12">
        <v>35.869999999999997</v>
      </c>
      <c r="X132" s="12">
        <v>64.650000000000006</v>
      </c>
      <c r="Y132" s="12">
        <v>251.63</v>
      </c>
      <c r="Z132" s="12">
        <v>3.8</v>
      </c>
      <c r="AA132" s="12">
        <v>12.3</v>
      </c>
      <c r="AB132" s="12">
        <v>1002.52</v>
      </c>
      <c r="AC132" s="12">
        <v>228.63</v>
      </c>
      <c r="AD132" s="12">
        <v>1.1200000000000001</v>
      </c>
      <c r="AE132" s="12">
        <v>0.24</v>
      </c>
      <c r="AF132" s="12">
        <v>0.24</v>
      </c>
      <c r="AG132" s="12">
        <v>5.05</v>
      </c>
      <c r="AH132" s="12">
        <v>10.15</v>
      </c>
      <c r="AI132" s="12">
        <v>18.2</v>
      </c>
      <c r="AJ132" s="13">
        <v>0</v>
      </c>
      <c r="AK132" s="13">
        <v>773.85</v>
      </c>
      <c r="AL132" s="13">
        <v>629.4</v>
      </c>
      <c r="AM132" s="13">
        <v>1132.3</v>
      </c>
      <c r="AN132" s="13">
        <v>1874.51</v>
      </c>
      <c r="AO132" s="13">
        <v>334.58</v>
      </c>
      <c r="AP132" s="13">
        <v>643.66</v>
      </c>
      <c r="AQ132" s="13">
        <v>190.69</v>
      </c>
      <c r="AR132" s="13">
        <v>642.25</v>
      </c>
      <c r="AS132" s="13">
        <v>873.09</v>
      </c>
      <c r="AT132" s="13">
        <v>1058.52</v>
      </c>
      <c r="AU132" s="13">
        <v>1381.61</v>
      </c>
      <c r="AV132" s="13">
        <v>514.1</v>
      </c>
      <c r="AW132" s="13">
        <v>724.07</v>
      </c>
      <c r="AX132" s="13">
        <v>2585.1</v>
      </c>
      <c r="AY132" s="13">
        <v>191.48</v>
      </c>
      <c r="AZ132" s="13">
        <v>535.11</v>
      </c>
      <c r="BA132" s="13">
        <v>616.80999999999995</v>
      </c>
      <c r="BB132" s="13">
        <v>519.86</v>
      </c>
      <c r="BC132" s="13">
        <v>212.39</v>
      </c>
      <c r="BD132" s="13">
        <v>0.05</v>
      </c>
      <c r="BE132" s="13">
        <v>0.02</v>
      </c>
      <c r="BF132" s="13">
        <v>0.01</v>
      </c>
      <c r="BG132" s="13">
        <v>0.03</v>
      </c>
      <c r="BH132" s="13">
        <v>0.03</v>
      </c>
      <c r="BI132" s="13">
        <v>0.14000000000000001</v>
      </c>
      <c r="BJ132" s="13">
        <v>0</v>
      </c>
      <c r="BK132" s="13">
        <v>0.57999999999999996</v>
      </c>
      <c r="BL132" s="13">
        <v>0</v>
      </c>
      <c r="BM132" s="13">
        <v>0.19</v>
      </c>
      <c r="BN132" s="13">
        <v>0</v>
      </c>
      <c r="BO132" s="13">
        <v>0.01</v>
      </c>
      <c r="BP132" s="13">
        <v>0</v>
      </c>
      <c r="BQ132" s="13">
        <v>0.03</v>
      </c>
      <c r="BR132" s="13">
        <v>0.05</v>
      </c>
      <c r="BS132" s="13">
        <v>0.84</v>
      </c>
      <c r="BT132" s="13">
        <v>0</v>
      </c>
      <c r="BU132" s="13">
        <v>0</v>
      </c>
      <c r="BV132" s="13">
        <v>0.79</v>
      </c>
      <c r="BW132" s="13">
        <v>0</v>
      </c>
      <c r="BX132" s="13">
        <v>0</v>
      </c>
      <c r="BY132" s="13">
        <v>0</v>
      </c>
      <c r="BZ132" s="13">
        <v>0</v>
      </c>
      <c r="CA132" s="13">
        <v>0</v>
      </c>
      <c r="CB132" s="13">
        <v>240.01</v>
      </c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  <c r="FF132" s="13"/>
      <c r="FG132" s="13"/>
      <c r="FH132" s="13"/>
      <c r="FI132" s="13"/>
      <c r="FJ132" s="13"/>
      <c r="FK132" s="13"/>
      <c r="FL132" s="13"/>
      <c r="FM132" s="13"/>
      <c r="FN132" s="13"/>
      <c r="FO132" s="13"/>
      <c r="FP132" s="13"/>
      <c r="FQ132" s="13"/>
      <c r="FR132" s="13"/>
      <c r="FS132" s="13"/>
      <c r="FT132" s="13"/>
      <c r="FU132" s="13"/>
      <c r="FV132" s="13"/>
      <c r="FW132" s="13"/>
      <c r="FX132" s="13"/>
      <c r="FY132" s="13"/>
      <c r="FZ132" s="13"/>
      <c r="GA132" s="13"/>
      <c r="GB132" s="13"/>
      <c r="GC132" s="13"/>
      <c r="GD132" s="13"/>
      <c r="GE132" s="13"/>
      <c r="GF132" s="13"/>
      <c r="GG132" s="13"/>
      <c r="GH132" s="13"/>
      <c r="GI132" s="13"/>
      <c r="GJ132" s="13"/>
      <c r="GK132" s="13"/>
      <c r="GL132" s="13"/>
      <c r="GM132" s="13"/>
      <c r="GN132" s="13"/>
      <c r="GO132" s="13"/>
      <c r="GP132" s="13"/>
      <c r="GQ132" s="13"/>
      <c r="GR132" s="13"/>
      <c r="GS132" s="13"/>
      <c r="GT132" s="13"/>
      <c r="GU132" s="13"/>
      <c r="GV132" s="13"/>
      <c r="GW132" s="13"/>
      <c r="GX132" s="13"/>
      <c r="GY132" s="13"/>
      <c r="GZ132" s="13"/>
      <c r="HA132" s="13"/>
      <c r="HB132" s="13"/>
      <c r="HC132" s="13"/>
      <c r="HD132" s="13"/>
      <c r="HE132" s="13"/>
      <c r="HF132" s="13"/>
      <c r="HG132" s="13"/>
      <c r="HH132" s="13"/>
      <c r="HI132" s="13"/>
      <c r="HJ132" s="13"/>
      <c r="HK132" s="13"/>
      <c r="HL132" s="13"/>
      <c r="HM132" s="13"/>
      <c r="HN132" s="13"/>
      <c r="HO132" s="13"/>
      <c r="HP132" s="13"/>
      <c r="HQ132" s="13"/>
      <c r="HR132" s="13"/>
      <c r="HS132" s="13"/>
      <c r="HT132" s="13"/>
      <c r="HU132" s="13"/>
      <c r="HV132" s="13"/>
      <c r="HW132" s="13"/>
      <c r="HX132" s="13"/>
      <c r="HY132" s="13"/>
      <c r="HZ132" s="13"/>
      <c r="IA132" s="13"/>
      <c r="IB132" s="13"/>
      <c r="IC132" s="13"/>
      <c r="ID132" s="13"/>
      <c r="IE132" s="13"/>
      <c r="IF132" s="13"/>
      <c r="IG132" s="13"/>
      <c r="IH132" s="13"/>
      <c r="II132" s="13"/>
      <c r="IJ132" s="13"/>
      <c r="IK132" s="13"/>
      <c r="IL132" s="13"/>
      <c r="IM132" s="13"/>
      <c r="IN132" s="13"/>
      <c r="IO132" s="13"/>
      <c r="IP132" s="13"/>
      <c r="IQ132" s="13"/>
      <c r="IR132" s="13"/>
    </row>
    <row r="133" spans="1:252" ht="12.75" customHeight="1">
      <c r="A133" s="10" t="str">
        <f>"37/10"</f>
        <v>37/10</v>
      </c>
      <c r="B133" s="11" t="s">
        <v>133</v>
      </c>
      <c r="C133" s="12" t="str">
        <f>"200"</f>
        <v>200</v>
      </c>
      <c r="D133" s="12">
        <v>0.24</v>
      </c>
      <c r="E133" s="12">
        <v>0</v>
      </c>
      <c r="F133" s="12">
        <v>0.1</v>
      </c>
      <c r="G133" s="12">
        <v>0.1</v>
      </c>
      <c r="H133" s="12">
        <v>19.489999999999998</v>
      </c>
      <c r="I133" s="12">
        <v>74.31777000000001</v>
      </c>
      <c r="J133" s="12">
        <v>0.02</v>
      </c>
      <c r="K133" s="12">
        <v>0</v>
      </c>
      <c r="L133" s="12">
        <v>0</v>
      </c>
      <c r="M133" s="12">
        <v>0</v>
      </c>
      <c r="N133" s="12">
        <v>17.52</v>
      </c>
      <c r="O133" s="12">
        <v>0.43</v>
      </c>
      <c r="P133" s="12">
        <v>1.54</v>
      </c>
      <c r="Q133" s="12">
        <v>0</v>
      </c>
      <c r="R133" s="12">
        <v>0</v>
      </c>
      <c r="S133" s="12">
        <v>0.35</v>
      </c>
      <c r="T133" s="12">
        <v>0.35</v>
      </c>
      <c r="U133" s="12">
        <v>0.89</v>
      </c>
      <c r="V133" s="12">
        <v>3.86</v>
      </c>
      <c r="W133" s="12">
        <v>4.51</v>
      </c>
      <c r="X133" s="12">
        <v>1.1399999999999999</v>
      </c>
      <c r="Y133" s="12">
        <v>1.1200000000000001</v>
      </c>
      <c r="Z133" s="12">
        <v>0.23</v>
      </c>
      <c r="AA133" s="12">
        <v>0</v>
      </c>
      <c r="AB133" s="12">
        <v>351</v>
      </c>
      <c r="AC133" s="12">
        <v>65.099999999999994</v>
      </c>
      <c r="AD133" s="12">
        <v>0.26</v>
      </c>
      <c r="AE133" s="12">
        <v>0.01</v>
      </c>
      <c r="AF133" s="12">
        <v>0.02</v>
      </c>
      <c r="AG133" s="12">
        <v>0.08</v>
      </c>
      <c r="AH133" s="12">
        <v>0.11</v>
      </c>
      <c r="AI133" s="12">
        <v>39</v>
      </c>
      <c r="AJ133" s="13">
        <v>0</v>
      </c>
      <c r="AK133" s="13">
        <v>0</v>
      </c>
      <c r="AL133" s="13">
        <v>0</v>
      </c>
      <c r="AM133" s="13">
        <v>0</v>
      </c>
      <c r="AN133" s="13">
        <v>0</v>
      </c>
      <c r="AO133" s="13">
        <v>0</v>
      </c>
      <c r="AP133" s="13">
        <v>0</v>
      </c>
      <c r="AQ133" s="13">
        <v>0</v>
      </c>
      <c r="AR133" s="13">
        <v>0</v>
      </c>
      <c r="AS133" s="13">
        <v>0</v>
      </c>
      <c r="AT133" s="13">
        <v>0</v>
      </c>
      <c r="AU133" s="13">
        <v>0</v>
      </c>
      <c r="AV133" s="13">
        <v>0</v>
      </c>
      <c r="AW133" s="13">
        <v>0</v>
      </c>
      <c r="AX133" s="13">
        <v>0</v>
      </c>
      <c r="AY133" s="13">
        <v>0</v>
      </c>
      <c r="AZ133" s="13">
        <v>0</v>
      </c>
      <c r="BA133" s="13">
        <v>0</v>
      </c>
      <c r="BB133" s="13">
        <v>0</v>
      </c>
      <c r="BC133" s="13">
        <v>0</v>
      </c>
      <c r="BD133" s="13">
        <v>0</v>
      </c>
      <c r="BE133" s="13">
        <v>0</v>
      </c>
      <c r="BF133" s="13">
        <v>0</v>
      </c>
      <c r="BG133" s="13">
        <v>0</v>
      </c>
      <c r="BH133" s="13">
        <v>0</v>
      </c>
      <c r="BI133" s="13">
        <v>0</v>
      </c>
      <c r="BJ133" s="13">
        <v>0</v>
      </c>
      <c r="BK133" s="13">
        <v>0</v>
      </c>
      <c r="BL133" s="13">
        <v>0</v>
      </c>
      <c r="BM133" s="13">
        <v>0</v>
      </c>
      <c r="BN133" s="13">
        <v>0</v>
      </c>
      <c r="BO133" s="13">
        <v>0</v>
      </c>
      <c r="BP133" s="13">
        <v>0</v>
      </c>
      <c r="BQ133" s="13">
        <v>0</v>
      </c>
      <c r="BR133" s="13">
        <v>0</v>
      </c>
      <c r="BS133" s="13">
        <v>0</v>
      </c>
      <c r="BT133" s="13">
        <v>0</v>
      </c>
      <c r="BU133" s="13">
        <v>0</v>
      </c>
      <c r="BV133" s="13">
        <v>0</v>
      </c>
      <c r="BW133" s="13">
        <v>0</v>
      </c>
      <c r="BX133" s="13">
        <v>0</v>
      </c>
      <c r="BY133" s="13">
        <v>0</v>
      </c>
      <c r="BZ133" s="13">
        <v>0</v>
      </c>
      <c r="CA133" s="13">
        <v>0</v>
      </c>
      <c r="CB133" s="13">
        <v>239.02</v>
      </c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  <c r="FF133" s="13"/>
      <c r="FG133" s="13"/>
      <c r="FH133" s="13"/>
      <c r="FI133" s="13"/>
      <c r="FJ133" s="13"/>
      <c r="FK133" s="13"/>
      <c r="FL133" s="13"/>
      <c r="FM133" s="13"/>
      <c r="FN133" s="13"/>
      <c r="FO133" s="13"/>
      <c r="FP133" s="13"/>
      <c r="FQ133" s="13"/>
      <c r="FR133" s="13"/>
      <c r="FS133" s="13"/>
      <c r="FT133" s="13"/>
      <c r="FU133" s="13"/>
      <c r="FV133" s="13"/>
      <c r="FW133" s="13"/>
      <c r="FX133" s="13"/>
      <c r="FY133" s="13"/>
      <c r="FZ133" s="13"/>
      <c r="GA133" s="13"/>
      <c r="GB133" s="13"/>
      <c r="GC133" s="13"/>
      <c r="GD133" s="13"/>
      <c r="GE133" s="13"/>
      <c r="GF133" s="13"/>
      <c r="GG133" s="13"/>
      <c r="GH133" s="13"/>
      <c r="GI133" s="13"/>
      <c r="GJ133" s="13"/>
      <c r="GK133" s="13"/>
      <c r="GL133" s="13"/>
      <c r="GM133" s="13"/>
      <c r="GN133" s="13"/>
      <c r="GO133" s="13"/>
      <c r="GP133" s="13"/>
      <c r="GQ133" s="13"/>
      <c r="GR133" s="13"/>
      <c r="GS133" s="13"/>
      <c r="GT133" s="13"/>
      <c r="GU133" s="13"/>
      <c r="GV133" s="13"/>
      <c r="GW133" s="13"/>
      <c r="GX133" s="13"/>
      <c r="GY133" s="13"/>
      <c r="GZ133" s="13"/>
      <c r="HA133" s="13"/>
      <c r="HB133" s="13"/>
      <c r="HC133" s="13"/>
      <c r="HD133" s="13"/>
      <c r="HE133" s="13"/>
      <c r="HF133" s="13"/>
      <c r="HG133" s="13"/>
      <c r="HH133" s="13"/>
      <c r="HI133" s="13"/>
      <c r="HJ133" s="13"/>
      <c r="HK133" s="13"/>
      <c r="HL133" s="13"/>
      <c r="HM133" s="13"/>
      <c r="HN133" s="13"/>
      <c r="HO133" s="13"/>
      <c r="HP133" s="13"/>
      <c r="HQ133" s="13"/>
      <c r="HR133" s="13"/>
      <c r="HS133" s="13"/>
      <c r="HT133" s="13"/>
      <c r="HU133" s="13"/>
      <c r="HV133" s="13"/>
      <c r="HW133" s="13"/>
      <c r="HX133" s="13"/>
      <c r="HY133" s="13"/>
      <c r="HZ133" s="13"/>
      <c r="IA133" s="13"/>
      <c r="IB133" s="13"/>
      <c r="IC133" s="13"/>
      <c r="ID133" s="13"/>
      <c r="IE133" s="13"/>
      <c r="IF133" s="13"/>
      <c r="IG133" s="13"/>
      <c r="IH133" s="13"/>
      <c r="II133" s="13"/>
      <c r="IJ133" s="13"/>
      <c r="IK133" s="13"/>
      <c r="IL133" s="13"/>
      <c r="IM133" s="13"/>
      <c r="IN133" s="13"/>
      <c r="IO133" s="13"/>
      <c r="IP133" s="13"/>
      <c r="IQ133" s="13"/>
      <c r="IR133" s="13"/>
    </row>
    <row r="134" spans="1:252" ht="12.75" customHeight="1">
      <c r="A134" s="10" t="str">
        <f>"пром."</f>
        <v>пром.</v>
      </c>
      <c r="B134" s="11" t="s">
        <v>92</v>
      </c>
      <c r="C134" s="12" t="str">
        <f>"40"</f>
        <v>40</v>
      </c>
      <c r="D134" s="12">
        <v>2.68</v>
      </c>
      <c r="E134" s="12">
        <v>0</v>
      </c>
      <c r="F134" s="12">
        <v>0.28000000000000003</v>
      </c>
      <c r="G134" s="12">
        <v>0</v>
      </c>
      <c r="H134" s="12">
        <v>20.079999999999998</v>
      </c>
      <c r="I134" s="12">
        <v>84.217280000000002</v>
      </c>
      <c r="J134" s="12">
        <v>0</v>
      </c>
      <c r="K134" s="12">
        <v>0</v>
      </c>
      <c r="L134" s="12">
        <v>0</v>
      </c>
      <c r="M134" s="12">
        <v>0</v>
      </c>
      <c r="N134" s="12">
        <v>17.12</v>
      </c>
      <c r="O134" s="12">
        <v>0</v>
      </c>
      <c r="P134" s="12">
        <v>2.96</v>
      </c>
      <c r="Q134" s="12">
        <v>0</v>
      </c>
      <c r="R134" s="12">
        <v>0</v>
      </c>
      <c r="S134" s="12">
        <v>0</v>
      </c>
      <c r="T134" s="12">
        <v>4.8099999999999996</v>
      </c>
      <c r="U134" s="12">
        <v>16.12</v>
      </c>
      <c r="V134" s="12">
        <v>748.96</v>
      </c>
      <c r="W134" s="12">
        <v>296.14</v>
      </c>
      <c r="X134" s="12">
        <v>93</v>
      </c>
      <c r="Y134" s="12">
        <v>83.88</v>
      </c>
      <c r="Z134" s="12">
        <v>9.9499999999999993</v>
      </c>
      <c r="AA134" s="12">
        <v>1344</v>
      </c>
      <c r="AB134" s="12">
        <v>0</v>
      </c>
      <c r="AC134" s="12">
        <v>84</v>
      </c>
      <c r="AD134" s="12">
        <v>0.68</v>
      </c>
      <c r="AE134" s="12">
        <v>0.08</v>
      </c>
      <c r="AF134" s="12">
        <v>0.43</v>
      </c>
      <c r="AG134" s="12">
        <v>0</v>
      </c>
      <c r="AH134" s="12">
        <v>3.58</v>
      </c>
      <c r="AI134" s="12">
        <v>20</v>
      </c>
      <c r="AJ134" s="13">
        <v>0</v>
      </c>
      <c r="AK134" s="13">
        <v>0</v>
      </c>
      <c r="AL134" s="13">
        <v>0</v>
      </c>
      <c r="AM134" s="13">
        <v>0</v>
      </c>
      <c r="AN134" s="13">
        <v>0</v>
      </c>
      <c r="AO134" s="13">
        <v>0</v>
      </c>
      <c r="AP134" s="13">
        <v>0</v>
      </c>
      <c r="AQ134" s="13">
        <v>0</v>
      </c>
      <c r="AR134" s="13">
        <v>0</v>
      </c>
      <c r="AS134" s="13">
        <v>0</v>
      </c>
      <c r="AT134" s="13">
        <v>0</v>
      </c>
      <c r="AU134" s="13">
        <v>0</v>
      </c>
      <c r="AV134" s="13">
        <v>0</v>
      </c>
      <c r="AW134" s="13">
        <v>0</v>
      </c>
      <c r="AX134" s="13">
        <v>0</v>
      </c>
      <c r="AY134" s="13">
        <v>0</v>
      </c>
      <c r="AZ134" s="13">
        <v>0</v>
      </c>
      <c r="BA134" s="13">
        <v>0</v>
      </c>
      <c r="BB134" s="13">
        <v>0</v>
      </c>
      <c r="BC134" s="13">
        <v>0</v>
      </c>
      <c r="BD134" s="13">
        <v>0</v>
      </c>
      <c r="BE134" s="13">
        <v>0</v>
      </c>
      <c r="BF134" s="13">
        <v>0</v>
      </c>
      <c r="BG134" s="13">
        <v>0.01</v>
      </c>
      <c r="BH134" s="13">
        <v>0</v>
      </c>
      <c r="BI134" s="13">
        <v>0.04</v>
      </c>
      <c r="BJ134" s="13">
        <v>0</v>
      </c>
      <c r="BK134" s="13">
        <v>0.35</v>
      </c>
      <c r="BL134" s="13">
        <v>0</v>
      </c>
      <c r="BM134" s="13">
        <v>0.12</v>
      </c>
      <c r="BN134" s="13">
        <v>0</v>
      </c>
      <c r="BO134" s="13">
        <v>0</v>
      </c>
      <c r="BP134" s="13">
        <v>0</v>
      </c>
      <c r="BQ134" s="13">
        <v>0</v>
      </c>
      <c r="BR134" s="13">
        <v>0.03</v>
      </c>
      <c r="BS134" s="13">
        <v>0.11</v>
      </c>
      <c r="BT134" s="13">
        <v>0</v>
      </c>
      <c r="BU134" s="13">
        <v>0</v>
      </c>
      <c r="BV134" s="13">
        <v>0.22</v>
      </c>
      <c r="BW134" s="13">
        <v>0.86</v>
      </c>
      <c r="BX134" s="13">
        <v>0</v>
      </c>
      <c r="BY134" s="13">
        <v>0</v>
      </c>
      <c r="BZ134" s="13">
        <v>0</v>
      </c>
      <c r="CA134" s="13">
        <v>0</v>
      </c>
      <c r="CB134" s="13">
        <v>3.2</v>
      </c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  <c r="FR134" s="13"/>
      <c r="FS134" s="13"/>
      <c r="FT134" s="13"/>
      <c r="FU134" s="13"/>
      <c r="FV134" s="13"/>
      <c r="FW134" s="13"/>
      <c r="FX134" s="13"/>
      <c r="FY134" s="13"/>
      <c r="FZ134" s="13"/>
      <c r="GA134" s="13"/>
      <c r="GB134" s="13"/>
      <c r="GC134" s="13"/>
      <c r="GD134" s="13"/>
      <c r="GE134" s="13"/>
      <c r="GF134" s="13"/>
      <c r="GG134" s="13"/>
      <c r="GH134" s="13"/>
      <c r="GI134" s="13"/>
      <c r="GJ134" s="13"/>
      <c r="GK134" s="13"/>
      <c r="GL134" s="13"/>
      <c r="GM134" s="13"/>
      <c r="GN134" s="13"/>
      <c r="GO134" s="13"/>
      <c r="GP134" s="13"/>
      <c r="GQ134" s="13"/>
      <c r="GR134" s="13"/>
      <c r="GS134" s="13"/>
      <c r="GT134" s="13"/>
      <c r="GU134" s="13"/>
      <c r="GV134" s="13"/>
      <c r="GW134" s="13"/>
      <c r="GX134" s="13"/>
      <c r="GY134" s="13"/>
      <c r="GZ134" s="13"/>
      <c r="HA134" s="13"/>
      <c r="HB134" s="13"/>
      <c r="HC134" s="13"/>
      <c r="HD134" s="13"/>
      <c r="HE134" s="13"/>
      <c r="HF134" s="13"/>
      <c r="HG134" s="13"/>
      <c r="HH134" s="13"/>
      <c r="HI134" s="13"/>
      <c r="HJ134" s="13"/>
      <c r="HK134" s="13"/>
      <c r="HL134" s="13"/>
      <c r="HM134" s="13"/>
      <c r="HN134" s="13"/>
      <c r="HO134" s="13"/>
      <c r="HP134" s="13"/>
      <c r="HQ134" s="13"/>
      <c r="HR134" s="13"/>
      <c r="HS134" s="13"/>
      <c r="HT134" s="13"/>
      <c r="HU134" s="13"/>
      <c r="HV134" s="13"/>
      <c r="HW134" s="13"/>
      <c r="HX134" s="13"/>
      <c r="HY134" s="13"/>
      <c r="HZ134" s="13"/>
      <c r="IA134" s="13"/>
      <c r="IB134" s="13"/>
      <c r="IC134" s="13"/>
      <c r="ID134" s="13"/>
      <c r="IE134" s="13"/>
      <c r="IF134" s="13"/>
      <c r="IG134" s="13"/>
      <c r="IH134" s="13"/>
      <c r="II134" s="13"/>
      <c r="IJ134" s="13"/>
      <c r="IK134" s="13"/>
      <c r="IL134" s="13"/>
      <c r="IM134" s="13"/>
      <c r="IN134" s="13"/>
      <c r="IO134" s="13"/>
      <c r="IP134" s="13"/>
      <c r="IQ134" s="13"/>
      <c r="IR134" s="13"/>
    </row>
    <row r="135" spans="1:252" ht="12.75" customHeight="1">
      <c r="A135" s="14" t="str">
        <f>"пром."</f>
        <v>пром.</v>
      </c>
      <c r="B135" s="15" t="s">
        <v>93</v>
      </c>
      <c r="C135" s="16" t="str">
        <f>"25"</f>
        <v>25</v>
      </c>
      <c r="D135" s="16">
        <v>1.65</v>
      </c>
      <c r="E135" s="16">
        <v>0</v>
      </c>
      <c r="F135" s="16">
        <v>0.3</v>
      </c>
      <c r="G135" s="16">
        <v>0.3</v>
      </c>
      <c r="H135" s="16">
        <v>10.43</v>
      </c>
      <c r="I135" s="16">
        <v>48.344999999999999</v>
      </c>
      <c r="J135" s="16">
        <v>0.05</v>
      </c>
      <c r="K135" s="16">
        <v>0</v>
      </c>
      <c r="L135" s="16">
        <v>0</v>
      </c>
      <c r="M135" s="16">
        <v>0</v>
      </c>
      <c r="N135" s="16">
        <v>0.3</v>
      </c>
      <c r="O135" s="16">
        <v>8.0500000000000007</v>
      </c>
      <c r="P135" s="16">
        <v>2.08</v>
      </c>
      <c r="Q135" s="16">
        <v>0</v>
      </c>
      <c r="R135" s="16">
        <v>0</v>
      </c>
      <c r="S135" s="16">
        <v>0.25</v>
      </c>
      <c r="T135" s="16">
        <v>0.63</v>
      </c>
      <c r="U135" s="16">
        <v>152.5</v>
      </c>
      <c r="V135" s="16">
        <v>61.25</v>
      </c>
      <c r="W135" s="16">
        <v>8.75</v>
      </c>
      <c r="X135" s="16">
        <v>11.75</v>
      </c>
      <c r="Y135" s="16">
        <v>39.5</v>
      </c>
      <c r="Z135" s="16">
        <v>0.98</v>
      </c>
      <c r="AA135" s="16">
        <v>0</v>
      </c>
      <c r="AB135" s="16">
        <v>1.25</v>
      </c>
      <c r="AC135" s="16">
        <v>0.25</v>
      </c>
      <c r="AD135" s="16">
        <v>0.35</v>
      </c>
      <c r="AE135" s="16">
        <v>0.05</v>
      </c>
      <c r="AF135" s="16">
        <v>0.02</v>
      </c>
      <c r="AG135" s="16">
        <v>0.18</v>
      </c>
      <c r="AH135" s="16">
        <v>0.5</v>
      </c>
      <c r="AI135" s="16">
        <v>0</v>
      </c>
      <c r="AJ135" s="5">
        <v>0</v>
      </c>
      <c r="AK135" s="5">
        <v>80.5</v>
      </c>
      <c r="AL135" s="5">
        <v>62</v>
      </c>
      <c r="AM135" s="5">
        <v>106.75</v>
      </c>
      <c r="AN135" s="5">
        <v>55.75</v>
      </c>
      <c r="AO135" s="5">
        <v>23.25</v>
      </c>
      <c r="AP135" s="5">
        <v>49.5</v>
      </c>
      <c r="AQ135" s="5">
        <v>20</v>
      </c>
      <c r="AR135" s="5">
        <v>92.75</v>
      </c>
      <c r="AS135" s="5">
        <v>74.25</v>
      </c>
      <c r="AT135" s="5">
        <v>72.75</v>
      </c>
      <c r="AU135" s="5">
        <v>116</v>
      </c>
      <c r="AV135" s="5">
        <v>31</v>
      </c>
      <c r="AW135" s="5">
        <v>77.5</v>
      </c>
      <c r="AX135" s="5">
        <v>389.75</v>
      </c>
      <c r="AY135" s="5">
        <v>0</v>
      </c>
      <c r="AZ135" s="5">
        <v>131.5</v>
      </c>
      <c r="BA135" s="5">
        <v>72.75</v>
      </c>
      <c r="BB135" s="5">
        <v>45</v>
      </c>
      <c r="BC135" s="5">
        <v>32.5</v>
      </c>
      <c r="BD135" s="5">
        <v>0</v>
      </c>
      <c r="BE135" s="5">
        <v>0</v>
      </c>
      <c r="BF135" s="5">
        <v>0</v>
      </c>
      <c r="BG135" s="5">
        <v>0</v>
      </c>
      <c r="BH135" s="5">
        <v>0</v>
      </c>
      <c r="BI135" s="5">
        <v>0</v>
      </c>
      <c r="BJ135" s="5">
        <v>0</v>
      </c>
      <c r="BK135" s="5">
        <v>0.04</v>
      </c>
      <c r="BL135" s="5">
        <v>0</v>
      </c>
      <c r="BM135" s="5">
        <v>0</v>
      </c>
      <c r="BN135" s="5">
        <v>0.01</v>
      </c>
      <c r="BO135" s="5">
        <v>0</v>
      </c>
      <c r="BP135" s="5">
        <v>0</v>
      </c>
      <c r="BQ135" s="5">
        <v>0</v>
      </c>
      <c r="BR135" s="5">
        <v>0</v>
      </c>
      <c r="BS135" s="5">
        <v>0.03</v>
      </c>
      <c r="BT135" s="5">
        <v>0</v>
      </c>
      <c r="BU135" s="5">
        <v>0</v>
      </c>
      <c r="BV135" s="5">
        <v>0.12</v>
      </c>
      <c r="BW135" s="5">
        <v>0.02</v>
      </c>
      <c r="BX135" s="5">
        <v>0</v>
      </c>
      <c r="BY135" s="5">
        <v>0</v>
      </c>
      <c r="BZ135" s="5">
        <v>0</v>
      </c>
      <c r="CA135" s="5">
        <v>0</v>
      </c>
      <c r="CB135" s="5">
        <v>11.75</v>
      </c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</row>
    <row r="136" spans="1:252" ht="12.75" customHeight="1">
      <c r="A136" s="17"/>
      <c r="B136" s="18" t="s">
        <v>103</v>
      </c>
      <c r="C136" s="19"/>
      <c r="D136" s="19">
        <v>24.83</v>
      </c>
      <c r="E136" s="19">
        <v>13.67</v>
      </c>
      <c r="F136" s="19">
        <v>17.18</v>
      </c>
      <c r="G136" s="19">
        <v>5.16</v>
      </c>
      <c r="H136" s="19">
        <v>102.72</v>
      </c>
      <c r="I136" s="19">
        <v>638.32000000000005</v>
      </c>
      <c r="J136" s="19">
        <v>7.27</v>
      </c>
      <c r="K136" s="19">
        <v>2.3199999999999998</v>
      </c>
      <c r="L136" s="19">
        <v>0</v>
      </c>
      <c r="M136" s="19">
        <v>0</v>
      </c>
      <c r="N136" s="19">
        <v>45.89</v>
      </c>
      <c r="O136" s="19">
        <v>43.62</v>
      </c>
      <c r="P136" s="19">
        <v>13.22</v>
      </c>
      <c r="Q136" s="19">
        <v>0</v>
      </c>
      <c r="R136" s="19">
        <v>0</v>
      </c>
      <c r="S136" s="19">
        <v>1.57</v>
      </c>
      <c r="T136" s="19">
        <v>11.65</v>
      </c>
      <c r="U136" s="19">
        <v>663.52</v>
      </c>
      <c r="V136" s="19">
        <v>2635.06</v>
      </c>
      <c r="W136" s="19">
        <v>407.43</v>
      </c>
      <c r="X136" s="19">
        <v>203.72</v>
      </c>
      <c r="Y136" s="19">
        <v>460.5</v>
      </c>
      <c r="Z136" s="19">
        <v>16.23</v>
      </c>
      <c r="AA136" s="19">
        <v>1359.3</v>
      </c>
      <c r="AB136" s="19">
        <v>2629.17</v>
      </c>
      <c r="AC136" s="19">
        <v>645.96</v>
      </c>
      <c r="AD136" s="19">
        <v>3.77</v>
      </c>
      <c r="AE136" s="19">
        <v>0.44</v>
      </c>
      <c r="AF136" s="19">
        <v>0.79</v>
      </c>
      <c r="AG136" s="19">
        <v>6.23</v>
      </c>
      <c r="AH136" s="19">
        <v>15.86</v>
      </c>
      <c r="AI136" s="19">
        <v>100.88</v>
      </c>
      <c r="AJ136" s="20">
        <v>0</v>
      </c>
      <c r="AK136" s="20">
        <v>974.46</v>
      </c>
      <c r="AL136" s="20">
        <v>791.62</v>
      </c>
      <c r="AM136" s="20">
        <v>1400.85</v>
      </c>
      <c r="AN136" s="20">
        <v>2088.73</v>
      </c>
      <c r="AO136" s="20">
        <v>404.25</v>
      </c>
      <c r="AP136" s="20">
        <v>793.71</v>
      </c>
      <c r="AQ136" s="20">
        <v>237.82</v>
      </c>
      <c r="AR136" s="20">
        <v>835.58</v>
      </c>
      <c r="AS136" s="20">
        <v>1088</v>
      </c>
      <c r="AT136" s="20">
        <v>1318.64</v>
      </c>
      <c r="AU136" s="20">
        <v>1772.4</v>
      </c>
      <c r="AV136" s="20">
        <v>610.04999999999995</v>
      </c>
      <c r="AW136" s="20">
        <v>916.01</v>
      </c>
      <c r="AX136" s="20">
        <v>3508.51</v>
      </c>
      <c r="AY136" s="20">
        <v>191.48</v>
      </c>
      <c r="AZ136" s="20">
        <v>768.88</v>
      </c>
      <c r="BA136" s="20">
        <v>802.36</v>
      </c>
      <c r="BB136" s="20">
        <v>656.84</v>
      </c>
      <c r="BC136" s="20">
        <v>281.88</v>
      </c>
      <c r="BD136" s="20">
        <v>0.05</v>
      </c>
      <c r="BE136" s="20">
        <v>0.02</v>
      </c>
      <c r="BF136" s="20">
        <v>0.01</v>
      </c>
      <c r="BG136" s="20">
        <v>0.03</v>
      </c>
      <c r="BH136" s="20">
        <v>0.03</v>
      </c>
      <c r="BI136" s="20">
        <v>0.18</v>
      </c>
      <c r="BJ136" s="20">
        <v>0</v>
      </c>
      <c r="BK136" s="20">
        <v>1.1200000000000001</v>
      </c>
      <c r="BL136" s="20">
        <v>0</v>
      </c>
      <c r="BM136" s="20">
        <v>0.4</v>
      </c>
      <c r="BN136" s="20">
        <v>0.01</v>
      </c>
      <c r="BO136" s="20">
        <v>0.02</v>
      </c>
      <c r="BP136" s="20">
        <v>0</v>
      </c>
      <c r="BQ136" s="20">
        <v>0.03</v>
      </c>
      <c r="BR136" s="20">
        <v>0.09</v>
      </c>
      <c r="BS136" s="20">
        <v>1.53</v>
      </c>
      <c r="BT136" s="20">
        <v>0</v>
      </c>
      <c r="BU136" s="20">
        <v>0</v>
      </c>
      <c r="BV136" s="20">
        <v>2.63</v>
      </c>
      <c r="BW136" s="20">
        <v>0.89</v>
      </c>
      <c r="BX136" s="20">
        <v>0</v>
      </c>
      <c r="BY136" s="20">
        <v>0</v>
      </c>
      <c r="BZ136" s="20">
        <v>0</v>
      </c>
      <c r="CA136" s="20">
        <v>0</v>
      </c>
      <c r="CB136" s="20">
        <v>888.08</v>
      </c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/>
      <c r="EB136" s="20"/>
      <c r="EC136" s="20"/>
      <c r="ED136" s="20"/>
      <c r="EE136" s="20"/>
      <c r="EF136" s="20"/>
      <c r="EG136" s="20"/>
      <c r="EH136" s="20"/>
      <c r="EI136" s="20"/>
      <c r="EJ136" s="20"/>
      <c r="EK136" s="20"/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/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/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/>
      <c r="GJ136" s="20"/>
      <c r="GK136" s="20"/>
      <c r="GL136" s="20"/>
      <c r="GM136" s="20"/>
      <c r="GN136" s="20"/>
      <c r="GO136" s="20"/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/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0"/>
      <c r="HX136" s="20"/>
      <c r="HY136" s="20"/>
      <c r="HZ136" s="20"/>
      <c r="IA136" s="20"/>
      <c r="IB136" s="20"/>
      <c r="IC136" s="20"/>
      <c r="ID136" s="20"/>
      <c r="IE136" s="20"/>
      <c r="IF136" s="20"/>
      <c r="IG136" s="20"/>
      <c r="IH136" s="20"/>
      <c r="II136" s="20"/>
      <c r="IJ136" s="20"/>
      <c r="IK136" s="20"/>
      <c r="IL136" s="20"/>
      <c r="IM136" s="20"/>
      <c r="IN136" s="20"/>
      <c r="IO136" s="20"/>
      <c r="IP136" s="20"/>
      <c r="IQ136" s="20"/>
      <c r="IR136" s="20"/>
    </row>
    <row r="137" spans="1:252" ht="12.75" customHeight="1">
      <c r="A137" s="17"/>
      <c r="B137" s="18" t="s">
        <v>95</v>
      </c>
      <c r="C137" s="19"/>
      <c r="D137" s="19">
        <f>SUM(D128+D136)</f>
        <v>51.989999999999995</v>
      </c>
      <c r="E137" s="19">
        <f t="shared" ref="E137:BP137" si="10">SUM(E128+E136)</f>
        <v>31.810000000000002</v>
      </c>
      <c r="F137" s="19">
        <f t="shared" si="10"/>
        <v>33.96</v>
      </c>
      <c r="G137" s="19">
        <f t="shared" si="10"/>
        <v>10.86</v>
      </c>
      <c r="H137" s="19">
        <f>SUM(H128+H136)</f>
        <v>191.7</v>
      </c>
      <c r="I137" s="19">
        <f t="shared" si="10"/>
        <v>1241.0500000000002</v>
      </c>
      <c r="J137" s="19">
        <f t="shared" si="10"/>
        <v>12.23</v>
      </c>
      <c r="K137" s="19">
        <f t="shared" si="10"/>
        <v>5.84</v>
      </c>
      <c r="L137" s="19">
        <f t="shared" si="10"/>
        <v>0</v>
      </c>
      <c r="M137" s="19">
        <f t="shared" si="10"/>
        <v>0</v>
      </c>
      <c r="N137" s="19">
        <f t="shared" si="10"/>
        <v>74.38</v>
      </c>
      <c r="O137" s="19">
        <f t="shared" si="10"/>
        <v>97.05</v>
      </c>
      <c r="P137" s="19">
        <f t="shared" si="10"/>
        <v>20.28</v>
      </c>
      <c r="Q137" s="19">
        <f t="shared" si="10"/>
        <v>0</v>
      </c>
      <c r="R137" s="19">
        <f t="shared" si="10"/>
        <v>0</v>
      </c>
      <c r="S137" s="19">
        <f t="shared" si="10"/>
        <v>2.1100000000000003</v>
      </c>
      <c r="T137" s="19">
        <f t="shared" si="10"/>
        <v>20.240000000000002</v>
      </c>
      <c r="U137" s="19">
        <f t="shared" si="10"/>
        <v>1113.9099999999999</v>
      </c>
      <c r="V137" s="19">
        <f t="shared" si="10"/>
        <v>3634.0699999999997</v>
      </c>
      <c r="W137" s="19">
        <f t="shared" si="10"/>
        <v>748.1</v>
      </c>
      <c r="X137" s="19">
        <f t="shared" si="10"/>
        <v>348.58000000000004</v>
      </c>
      <c r="Y137" s="19">
        <f t="shared" si="10"/>
        <v>774.7</v>
      </c>
      <c r="Z137" s="19">
        <f t="shared" si="10"/>
        <v>28.66</v>
      </c>
      <c r="AA137" s="19">
        <f t="shared" si="10"/>
        <v>2775.98</v>
      </c>
      <c r="AB137" s="19">
        <f t="shared" si="10"/>
        <v>2658.8</v>
      </c>
      <c r="AC137" s="19">
        <f t="shared" si="10"/>
        <v>845.49</v>
      </c>
      <c r="AD137" s="19">
        <f t="shared" si="10"/>
        <v>8.9700000000000006</v>
      </c>
      <c r="AE137" s="19">
        <f t="shared" si="10"/>
        <v>0.69</v>
      </c>
      <c r="AF137" s="19">
        <f t="shared" si="10"/>
        <v>1.4100000000000001</v>
      </c>
      <c r="AG137" s="19">
        <f t="shared" si="10"/>
        <v>9.61</v>
      </c>
      <c r="AH137" s="19">
        <f t="shared" si="10"/>
        <v>30.43</v>
      </c>
      <c r="AI137" s="19">
        <f t="shared" si="10"/>
        <v>121.69999999999999</v>
      </c>
      <c r="AJ137" s="19">
        <f t="shared" si="10"/>
        <v>0</v>
      </c>
      <c r="AK137" s="19">
        <f t="shared" si="10"/>
        <v>2414.56</v>
      </c>
      <c r="AL137" s="19">
        <f t="shared" si="10"/>
        <v>1903.48</v>
      </c>
      <c r="AM137" s="19">
        <f t="shared" si="10"/>
        <v>3432.3599999999997</v>
      </c>
      <c r="AN137" s="19">
        <f t="shared" si="10"/>
        <v>4011.98</v>
      </c>
      <c r="AO137" s="19">
        <f t="shared" si="10"/>
        <v>1031.17</v>
      </c>
      <c r="AP137" s="19">
        <f t="shared" si="10"/>
        <v>1977.27</v>
      </c>
      <c r="AQ137" s="19">
        <f t="shared" si="10"/>
        <v>530.48</v>
      </c>
      <c r="AR137" s="19">
        <f t="shared" si="10"/>
        <v>1329.27</v>
      </c>
      <c r="AS137" s="19">
        <f t="shared" si="10"/>
        <v>1570.49</v>
      </c>
      <c r="AT137" s="19">
        <f t="shared" si="10"/>
        <v>1892.0500000000002</v>
      </c>
      <c r="AU137" s="19">
        <f t="shared" si="10"/>
        <v>2506.0500000000002</v>
      </c>
      <c r="AV137" s="19">
        <f t="shared" si="10"/>
        <v>1471.9099999999999</v>
      </c>
      <c r="AW137" s="19">
        <f t="shared" si="10"/>
        <v>1292.95</v>
      </c>
      <c r="AX137" s="19">
        <f t="shared" si="10"/>
        <v>5111.9500000000007</v>
      </c>
      <c r="AY137" s="19">
        <f t="shared" si="10"/>
        <v>194.6</v>
      </c>
      <c r="AZ137" s="19">
        <f t="shared" si="10"/>
        <v>1216.99</v>
      </c>
      <c r="BA137" s="19">
        <f t="shared" si="10"/>
        <v>1299.6199999999999</v>
      </c>
      <c r="BB137" s="19">
        <f t="shared" si="10"/>
        <v>1010.4200000000001</v>
      </c>
      <c r="BC137" s="19">
        <f t="shared" si="10"/>
        <v>471.65</v>
      </c>
      <c r="BD137" s="19">
        <f t="shared" si="10"/>
        <v>0.16999999999999998</v>
      </c>
      <c r="BE137" s="19">
        <f t="shared" si="10"/>
        <v>7.0000000000000007E-2</v>
      </c>
      <c r="BF137" s="19">
        <f t="shared" si="10"/>
        <v>0.04</v>
      </c>
      <c r="BG137" s="19">
        <f t="shared" si="10"/>
        <v>0.1</v>
      </c>
      <c r="BH137" s="19">
        <f t="shared" si="10"/>
        <v>0.11</v>
      </c>
      <c r="BI137" s="19">
        <f t="shared" si="10"/>
        <v>0.57000000000000006</v>
      </c>
      <c r="BJ137" s="19">
        <f t="shared" si="10"/>
        <v>0</v>
      </c>
      <c r="BK137" s="19">
        <f t="shared" si="10"/>
        <v>2.89</v>
      </c>
      <c r="BL137" s="19">
        <f t="shared" si="10"/>
        <v>0</v>
      </c>
      <c r="BM137" s="19">
        <f t="shared" si="10"/>
        <v>1.04</v>
      </c>
      <c r="BN137" s="19">
        <f t="shared" si="10"/>
        <v>0.03</v>
      </c>
      <c r="BO137" s="19">
        <f t="shared" si="10"/>
        <v>0.05</v>
      </c>
      <c r="BP137" s="19">
        <f t="shared" si="10"/>
        <v>0</v>
      </c>
      <c r="BQ137" s="19">
        <f t="shared" ref="BQ137:EB137" si="11">SUM(BQ128+BQ136)</f>
        <v>0.1</v>
      </c>
      <c r="BR137" s="19">
        <f t="shared" si="11"/>
        <v>0.23</v>
      </c>
      <c r="BS137" s="19">
        <f t="shared" si="11"/>
        <v>3.7800000000000002</v>
      </c>
      <c r="BT137" s="19">
        <f t="shared" si="11"/>
        <v>0</v>
      </c>
      <c r="BU137" s="19">
        <f t="shared" si="11"/>
        <v>0</v>
      </c>
      <c r="BV137" s="19">
        <f t="shared" si="11"/>
        <v>5.93</v>
      </c>
      <c r="BW137" s="19">
        <f t="shared" si="11"/>
        <v>1.78</v>
      </c>
      <c r="BX137" s="19">
        <f t="shared" si="11"/>
        <v>0</v>
      </c>
      <c r="BY137" s="19">
        <f t="shared" si="11"/>
        <v>0</v>
      </c>
      <c r="BZ137" s="19">
        <f t="shared" si="11"/>
        <v>0</v>
      </c>
      <c r="CA137" s="19">
        <f t="shared" si="11"/>
        <v>0</v>
      </c>
      <c r="CB137" s="19">
        <f t="shared" si="11"/>
        <v>1341.28</v>
      </c>
      <c r="CC137" s="19">
        <f t="shared" si="11"/>
        <v>0</v>
      </c>
      <c r="CD137" s="19">
        <f t="shared" si="11"/>
        <v>0</v>
      </c>
      <c r="CE137" s="19">
        <f t="shared" si="11"/>
        <v>0</v>
      </c>
      <c r="CF137" s="19">
        <f t="shared" si="11"/>
        <v>0</v>
      </c>
      <c r="CG137" s="19">
        <f t="shared" si="11"/>
        <v>0</v>
      </c>
      <c r="CH137" s="19">
        <f t="shared" si="11"/>
        <v>0</v>
      </c>
      <c r="CI137" s="19">
        <f t="shared" si="11"/>
        <v>0</v>
      </c>
      <c r="CJ137" s="19">
        <f t="shared" si="11"/>
        <v>0</v>
      </c>
      <c r="CK137" s="19">
        <f t="shared" si="11"/>
        <v>0</v>
      </c>
      <c r="CL137" s="19">
        <f t="shared" si="11"/>
        <v>0</v>
      </c>
      <c r="CM137" s="19">
        <f t="shared" si="11"/>
        <v>0</v>
      </c>
      <c r="CN137" s="19">
        <f t="shared" si="11"/>
        <v>0</v>
      </c>
      <c r="CO137" s="19">
        <f t="shared" si="11"/>
        <v>0</v>
      </c>
      <c r="CP137" s="19">
        <f t="shared" si="11"/>
        <v>0</v>
      </c>
      <c r="CQ137" s="19">
        <f t="shared" si="11"/>
        <v>0</v>
      </c>
      <c r="CR137" s="19">
        <f t="shared" si="11"/>
        <v>0</v>
      </c>
      <c r="CS137" s="19">
        <f t="shared" si="11"/>
        <v>0</v>
      </c>
      <c r="CT137" s="19">
        <f t="shared" si="11"/>
        <v>0</v>
      </c>
      <c r="CU137" s="19">
        <f t="shared" si="11"/>
        <v>0</v>
      </c>
      <c r="CV137" s="19">
        <f t="shared" si="11"/>
        <v>0</v>
      </c>
      <c r="CW137" s="19">
        <f t="shared" si="11"/>
        <v>0</v>
      </c>
      <c r="CX137" s="19">
        <f t="shared" si="11"/>
        <v>0</v>
      </c>
      <c r="CY137" s="19">
        <f t="shared" si="11"/>
        <v>0</v>
      </c>
      <c r="CZ137" s="19">
        <f t="shared" si="11"/>
        <v>0</v>
      </c>
      <c r="DA137" s="19">
        <f t="shared" si="11"/>
        <v>0</v>
      </c>
      <c r="DB137" s="19">
        <f t="shared" si="11"/>
        <v>0</v>
      </c>
      <c r="DC137" s="19">
        <f t="shared" si="11"/>
        <v>0</v>
      </c>
      <c r="DD137" s="19">
        <f t="shared" si="11"/>
        <v>0</v>
      </c>
      <c r="DE137" s="19">
        <f t="shared" si="11"/>
        <v>0</v>
      </c>
      <c r="DF137" s="19">
        <f t="shared" si="11"/>
        <v>0</v>
      </c>
      <c r="DG137" s="19">
        <f t="shared" si="11"/>
        <v>0</v>
      </c>
      <c r="DH137" s="19">
        <f t="shared" si="11"/>
        <v>0</v>
      </c>
      <c r="DI137" s="19">
        <f t="shared" si="11"/>
        <v>0</v>
      </c>
      <c r="DJ137" s="19">
        <f t="shared" si="11"/>
        <v>0</v>
      </c>
      <c r="DK137" s="19">
        <f t="shared" si="11"/>
        <v>0</v>
      </c>
      <c r="DL137" s="19">
        <f t="shared" si="11"/>
        <v>0</v>
      </c>
      <c r="DM137" s="19">
        <f t="shared" si="11"/>
        <v>0</v>
      </c>
      <c r="DN137" s="19">
        <f t="shared" si="11"/>
        <v>0</v>
      </c>
      <c r="DO137" s="19">
        <f t="shared" si="11"/>
        <v>0</v>
      </c>
      <c r="DP137" s="19">
        <f t="shared" si="11"/>
        <v>0</v>
      </c>
      <c r="DQ137" s="19">
        <f t="shared" si="11"/>
        <v>0</v>
      </c>
      <c r="DR137" s="19">
        <f t="shared" si="11"/>
        <v>0</v>
      </c>
      <c r="DS137" s="19">
        <f t="shared" si="11"/>
        <v>0</v>
      </c>
      <c r="DT137" s="19">
        <f t="shared" si="11"/>
        <v>0</v>
      </c>
      <c r="DU137" s="19">
        <f t="shared" si="11"/>
        <v>0</v>
      </c>
      <c r="DV137" s="19">
        <f t="shared" si="11"/>
        <v>0</v>
      </c>
      <c r="DW137" s="19">
        <f t="shared" si="11"/>
        <v>0</v>
      </c>
      <c r="DX137" s="19">
        <f t="shared" si="11"/>
        <v>0</v>
      </c>
      <c r="DY137" s="19">
        <f t="shared" si="11"/>
        <v>0</v>
      </c>
      <c r="DZ137" s="19">
        <f t="shared" si="11"/>
        <v>0</v>
      </c>
      <c r="EA137" s="19">
        <f t="shared" si="11"/>
        <v>0</v>
      </c>
      <c r="EB137" s="19">
        <f t="shared" si="11"/>
        <v>0</v>
      </c>
      <c r="EC137" s="19">
        <f t="shared" ref="EC137:GN137" si="12">SUM(EC128+EC136)</f>
        <v>0</v>
      </c>
      <c r="ED137" s="19">
        <f t="shared" si="12"/>
        <v>0</v>
      </c>
      <c r="EE137" s="19">
        <f t="shared" si="12"/>
        <v>0</v>
      </c>
      <c r="EF137" s="19">
        <f t="shared" si="12"/>
        <v>0</v>
      </c>
      <c r="EG137" s="19">
        <f t="shared" si="12"/>
        <v>0</v>
      </c>
      <c r="EH137" s="19">
        <f t="shared" si="12"/>
        <v>0</v>
      </c>
      <c r="EI137" s="19">
        <f t="shared" si="12"/>
        <v>0</v>
      </c>
      <c r="EJ137" s="19">
        <f t="shared" si="12"/>
        <v>0</v>
      </c>
      <c r="EK137" s="19">
        <f t="shared" si="12"/>
        <v>0</v>
      </c>
      <c r="EL137" s="19">
        <f t="shared" si="12"/>
        <v>0</v>
      </c>
      <c r="EM137" s="19">
        <f t="shared" si="12"/>
        <v>0</v>
      </c>
      <c r="EN137" s="19">
        <f t="shared" si="12"/>
        <v>0</v>
      </c>
      <c r="EO137" s="19">
        <f t="shared" si="12"/>
        <v>0</v>
      </c>
      <c r="EP137" s="19">
        <f t="shared" si="12"/>
        <v>0</v>
      </c>
      <c r="EQ137" s="19">
        <f t="shared" si="12"/>
        <v>0</v>
      </c>
      <c r="ER137" s="19">
        <f t="shared" si="12"/>
        <v>0</v>
      </c>
      <c r="ES137" s="19">
        <f t="shared" si="12"/>
        <v>0</v>
      </c>
      <c r="ET137" s="19">
        <f t="shared" si="12"/>
        <v>0</v>
      </c>
      <c r="EU137" s="19">
        <f t="shared" si="12"/>
        <v>0</v>
      </c>
      <c r="EV137" s="19">
        <f t="shared" si="12"/>
        <v>0</v>
      </c>
      <c r="EW137" s="19">
        <f t="shared" si="12"/>
        <v>0</v>
      </c>
      <c r="EX137" s="19">
        <f t="shared" si="12"/>
        <v>0</v>
      </c>
      <c r="EY137" s="19">
        <f t="shared" si="12"/>
        <v>0</v>
      </c>
      <c r="EZ137" s="19">
        <f t="shared" si="12"/>
        <v>0</v>
      </c>
      <c r="FA137" s="19">
        <f t="shared" si="12"/>
        <v>0</v>
      </c>
      <c r="FB137" s="19">
        <f t="shared" si="12"/>
        <v>0</v>
      </c>
      <c r="FC137" s="19">
        <f t="shared" si="12"/>
        <v>0</v>
      </c>
      <c r="FD137" s="19">
        <f t="shared" si="12"/>
        <v>0</v>
      </c>
      <c r="FE137" s="19">
        <f t="shared" si="12"/>
        <v>0</v>
      </c>
      <c r="FF137" s="19">
        <f t="shared" si="12"/>
        <v>0</v>
      </c>
      <c r="FG137" s="19">
        <f t="shared" si="12"/>
        <v>0</v>
      </c>
      <c r="FH137" s="19">
        <f t="shared" si="12"/>
        <v>0</v>
      </c>
      <c r="FI137" s="19">
        <f t="shared" si="12"/>
        <v>0</v>
      </c>
      <c r="FJ137" s="19">
        <f t="shared" si="12"/>
        <v>0</v>
      </c>
      <c r="FK137" s="19">
        <f t="shared" si="12"/>
        <v>0</v>
      </c>
      <c r="FL137" s="19">
        <f t="shared" si="12"/>
        <v>0</v>
      </c>
      <c r="FM137" s="19">
        <f t="shared" si="12"/>
        <v>0</v>
      </c>
      <c r="FN137" s="19">
        <f t="shared" si="12"/>
        <v>0</v>
      </c>
      <c r="FO137" s="19">
        <f t="shared" si="12"/>
        <v>0</v>
      </c>
      <c r="FP137" s="19">
        <f t="shared" si="12"/>
        <v>0</v>
      </c>
      <c r="FQ137" s="19">
        <f t="shared" si="12"/>
        <v>0</v>
      </c>
      <c r="FR137" s="19">
        <f t="shared" si="12"/>
        <v>0</v>
      </c>
      <c r="FS137" s="19">
        <f t="shared" si="12"/>
        <v>0</v>
      </c>
      <c r="FT137" s="19">
        <f t="shared" si="12"/>
        <v>0</v>
      </c>
      <c r="FU137" s="19">
        <f t="shared" si="12"/>
        <v>0</v>
      </c>
      <c r="FV137" s="19">
        <f t="shared" si="12"/>
        <v>0</v>
      </c>
      <c r="FW137" s="19">
        <f t="shared" si="12"/>
        <v>0</v>
      </c>
      <c r="FX137" s="19">
        <f t="shared" si="12"/>
        <v>0</v>
      </c>
      <c r="FY137" s="19">
        <f t="shared" si="12"/>
        <v>0</v>
      </c>
      <c r="FZ137" s="19">
        <f t="shared" si="12"/>
        <v>0</v>
      </c>
      <c r="GA137" s="19">
        <f t="shared" si="12"/>
        <v>0</v>
      </c>
      <c r="GB137" s="19">
        <f t="shared" si="12"/>
        <v>0</v>
      </c>
      <c r="GC137" s="19">
        <f t="shared" si="12"/>
        <v>0</v>
      </c>
      <c r="GD137" s="19">
        <f t="shared" si="12"/>
        <v>0</v>
      </c>
      <c r="GE137" s="19">
        <f t="shared" si="12"/>
        <v>0</v>
      </c>
      <c r="GF137" s="19">
        <f t="shared" si="12"/>
        <v>0</v>
      </c>
      <c r="GG137" s="19">
        <f t="shared" si="12"/>
        <v>0</v>
      </c>
      <c r="GH137" s="19">
        <f t="shared" si="12"/>
        <v>0</v>
      </c>
      <c r="GI137" s="19">
        <f t="shared" si="12"/>
        <v>0</v>
      </c>
      <c r="GJ137" s="19">
        <f t="shared" si="12"/>
        <v>0</v>
      </c>
      <c r="GK137" s="19">
        <f t="shared" si="12"/>
        <v>0</v>
      </c>
      <c r="GL137" s="19">
        <f t="shared" si="12"/>
        <v>0</v>
      </c>
      <c r="GM137" s="19">
        <f t="shared" si="12"/>
        <v>0</v>
      </c>
      <c r="GN137" s="19">
        <f t="shared" si="12"/>
        <v>0</v>
      </c>
      <c r="GO137" s="19">
        <f t="shared" ref="GO137:IR137" si="13">SUM(GO128+GO136)</f>
        <v>0</v>
      </c>
      <c r="GP137" s="19">
        <f t="shared" si="13"/>
        <v>0</v>
      </c>
      <c r="GQ137" s="19">
        <f t="shared" si="13"/>
        <v>0</v>
      </c>
      <c r="GR137" s="19">
        <f t="shared" si="13"/>
        <v>0</v>
      </c>
      <c r="GS137" s="19">
        <f t="shared" si="13"/>
        <v>0</v>
      </c>
      <c r="GT137" s="19">
        <f t="shared" si="13"/>
        <v>0</v>
      </c>
      <c r="GU137" s="19">
        <f t="shared" si="13"/>
        <v>0</v>
      </c>
      <c r="GV137" s="19">
        <f t="shared" si="13"/>
        <v>0</v>
      </c>
      <c r="GW137" s="19">
        <f t="shared" si="13"/>
        <v>0</v>
      </c>
      <c r="GX137" s="19">
        <f t="shared" si="13"/>
        <v>0</v>
      </c>
      <c r="GY137" s="19">
        <f t="shared" si="13"/>
        <v>0</v>
      </c>
      <c r="GZ137" s="19">
        <f t="shared" si="13"/>
        <v>0</v>
      </c>
      <c r="HA137" s="19">
        <f t="shared" si="13"/>
        <v>0</v>
      </c>
      <c r="HB137" s="19">
        <f t="shared" si="13"/>
        <v>0</v>
      </c>
      <c r="HC137" s="19">
        <f t="shared" si="13"/>
        <v>0</v>
      </c>
      <c r="HD137" s="19">
        <f t="shared" si="13"/>
        <v>0</v>
      </c>
      <c r="HE137" s="19">
        <f t="shared" si="13"/>
        <v>0</v>
      </c>
      <c r="HF137" s="19">
        <f t="shared" si="13"/>
        <v>0</v>
      </c>
      <c r="HG137" s="19">
        <f t="shared" si="13"/>
        <v>0</v>
      </c>
      <c r="HH137" s="19">
        <f t="shared" si="13"/>
        <v>0</v>
      </c>
      <c r="HI137" s="19">
        <f t="shared" si="13"/>
        <v>0</v>
      </c>
      <c r="HJ137" s="19">
        <f t="shared" si="13"/>
        <v>0</v>
      </c>
      <c r="HK137" s="19">
        <f t="shared" si="13"/>
        <v>0</v>
      </c>
      <c r="HL137" s="19">
        <f t="shared" si="13"/>
        <v>0</v>
      </c>
      <c r="HM137" s="19">
        <f t="shared" si="13"/>
        <v>0</v>
      </c>
      <c r="HN137" s="19">
        <f t="shared" si="13"/>
        <v>0</v>
      </c>
      <c r="HO137" s="19">
        <f t="shared" si="13"/>
        <v>0</v>
      </c>
      <c r="HP137" s="19">
        <f t="shared" si="13"/>
        <v>0</v>
      </c>
      <c r="HQ137" s="19">
        <f t="shared" si="13"/>
        <v>0</v>
      </c>
      <c r="HR137" s="19">
        <f t="shared" si="13"/>
        <v>0</v>
      </c>
      <c r="HS137" s="19">
        <f t="shared" si="13"/>
        <v>0</v>
      </c>
      <c r="HT137" s="19">
        <f t="shared" si="13"/>
        <v>0</v>
      </c>
      <c r="HU137" s="19">
        <f t="shared" si="13"/>
        <v>0</v>
      </c>
      <c r="HV137" s="19">
        <f t="shared" si="13"/>
        <v>0</v>
      </c>
      <c r="HW137" s="19">
        <f t="shared" si="13"/>
        <v>0</v>
      </c>
      <c r="HX137" s="19">
        <f t="shared" si="13"/>
        <v>0</v>
      </c>
      <c r="HY137" s="19">
        <f t="shared" si="13"/>
        <v>0</v>
      </c>
      <c r="HZ137" s="19">
        <f t="shared" si="13"/>
        <v>0</v>
      </c>
      <c r="IA137" s="19">
        <f t="shared" si="13"/>
        <v>0</v>
      </c>
      <c r="IB137" s="19">
        <f t="shared" si="13"/>
        <v>0</v>
      </c>
      <c r="IC137" s="19">
        <f t="shared" si="13"/>
        <v>0</v>
      </c>
      <c r="ID137" s="19">
        <f t="shared" si="13"/>
        <v>0</v>
      </c>
      <c r="IE137" s="19">
        <f t="shared" si="13"/>
        <v>0</v>
      </c>
      <c r="IF137" s="19">
        <f t="shared" si="13"/>
        <v>0</v>
      </c>
      <c r="IG137" s="19">
        <f t="shared" si="13"/>
        <v>0</v>
      </c>
      <c r="IH137" s="19">
        <f t="shared" si="13"/>
        <v>0</v>
      </c>
      <c r="II137" s="19">
        <f t="shared" si="13"/>
        <v>0</v>
      </c>
      <c r="IJ137" s="19">
        <f t="shared" si="13"/>
        <v>0</v>
      </c>
      <c r="IK137" s="19">
        <f t="shared" si="13"/>
        <v>0</v>
      </c>
      <c r="IL137" s="19">
        <f t="shared" si="13"/>
        <v>0</v>
      </c>
      <c r="IM137" s="19">
        <f t="shared" si="13"/>
        <v>0</v>
      </c>
      <c r="IN137" s="19">
        <f t="shared" si="13"/>
        <v>0</v>
      </c>
      <c r="IO137" s="19">
        <f t="shared" si="13"/>
        <v>0</v>
      </c>
      <c r="IP137" s="19">
        <f t="shared" si="13"/>
        <v>0</v>
      </c>
      <c r="IQ137" s="19">
        <f t="shared" si="13"/>
        <v>0</v>
      </c>
      <c r="IR137" s="19">
        <f t="shared" si="13"/>
        <v>0</v>
      </c>
    </row>
    <row r="139" spans="1:252" ht="12.75" customHeight="1">
      <c r="B139" s="21" t="s">
        <v>129</v>
      </c>
    </row>
    <row r="140" spans="1:252" ht="12.75" customHeight="1">
      <c r="B140" s="8" t="s">
        <v>87</v>
      </c>
    </row>
    <row r="141" spans="1:252" ht="12.75" customHeight="1">
      <c r="A141" s="10" t="str">
        <f>"39/8"</f>
        <v>39/8</v>
      </c>
      <c r="B141" s="11" t="s">
        <v>152</v>
      </c>
      <c r="C141" s="12" t="str">
        <f>"100"</f>
        <v>100</v>
      </c>
      <c r="D141" s="12">
        <v>14.49</v>
      </c>
      <c r="E141" s="12">
        <v>13.46</v>
      </c>
      <c r="F141" s="12">
        <v>11.76</v>
      </c>
      <c r="G141" s="12">
        <v>1.97</v>
      </c>
      <c r="H141" s="12">
        <v>8.27</v>
      </c>
      <c r="I141" s="12">
        <v>197.30145500000003</v>
      </c>
      <c r="J141" s="12">
        <v>6.26</v>
      </c>
      <c r="K141" s="12">
        <v>1.63</v>
      </c>
      <c r="L141" s="12">
        <v>0</v>
      </c>
      <c r="M141" s="12">
        <v>0</v>
      </c>
      <c r="N141" s="12">
        <v>1.4</v>
      </c>
      <c r="O141" s="12">
        <v>6.84</v>
      </c>
      <c r="P141" s="12">
        <v>0.03</v>
      </c>
      <c r="Q141" s="12">
        <v>0</v>
      </c>
      <c r="R141" s="12">
        <v>0</v>
      </c>
      <c r="S141" s="12">
        <v>0.03</v>
      </c>
      <c r="T141" s="12">
        <v>1.64</v>
      </c>
      <c r="U141" s="12">
        <v>153.78</v>
      </c>
      <c r="V141" s="12">
        <v>157.94999999999999</v>
      </c>
      <c r="W141" s="12">
        <v>32.21</v>
      </c>
      <c r="X141" s="12">
        <v>15.43</v>
      </c>
      <c r="Y141" s="12">
        <v>117.28</v>
      </c>
      <c r="Z141" s="12">
        <v>1.68</v>
      </c>
      <c r="AA141" s="12">
        <v>2.63</v>
      </c>
      <c r="AB141" s="12">
        <v>2.63</v>
      </c>
      <c r="AC141" s="12">
        <v>5.79</v>
      </c>
      <c r="AD141" s="12">
        <v>1.41</v>
      </c>
      <c r="AE141" s="12">
        <v>0.03</v>
      </c>
      <c r="AF141" s="12">
        <v>0.09</v>
      </c>
      <c r="AG141" s="12">
        <v>2.89</v>
      </c>
      <c r="AH141" s="12">
        <v>6.47</v>
      </c>
      <c r="AI141" s="12">
        <v>0.1</v>
      </c>
      <c r="AJ141" s="13">
        <v>0</v>
      </c>
      <c r="AK141" s="13">
        <v>798.86</v>
      </c>
      <c r="AL141" s="13">
        <v>626.67999999999995</v>
      </c>
      <c r="AM141" s="13">
        <v>1159.25</v>
      </c>
      <c r="AN141" s="13">
        <v>1856.6</v>
      </c>
      <c r="AO141" s="13">
        <v>338.62</v>
      </c>
      <c r="AP141" s="13">
        <v>613.24</v>
      </c>
      <c r="AQ141" s="13">
        <v>166.13</v>
      </c>
      <c r="AR141" s="13">
        <v>636.64</v>
      </c>
      <c r="AS141" s="13">
        <v>780.59</v>
      </c>
      <c r="AT141" s="13">
        <v>764.83</v>
      </c>
      <c r="AU141" s="13">
        <v>1256.24</v>
      </c>
      <c r="AV141" s="13">
        <v>508.62</v>
      </c>
      <c r="AW141" s="13">
        <v>680.7</v>
      </c>
      <c r="AX141" s="13">
        <v>2421.81</v>
      </c>
      <c r="AY141" s="13">
        <v>199.14</v>
      </c>
      <c r="AZ141" s="13">
        <v>571.91</v>
      </c>
      <c r="BA141" s="13">
        <v>579.77</v>
      </c>
      <c r="BB141" s="13">
        <v>524.70000000000005</v>
      </c>
      <c r="BC141" s="13">
        <v>207.23</v>
      </c>
      <c r="BD141" s="13">
        <v>0</v>
      </c>
      <c r="BE141" s="13">
        <v>0</v>
      </c>
      <c r="BF141" s="13">
        <v>0</v>
      </c>
      <c r="BG141" s="13">
        <v>0</v>
      </c>
      <c r="BH141" s="13">
        <v>0</v>
      </c>
      <c r="BI141" s="13">
        <v>0</v>
      </c>
      <c r="BJ141" s="13">
        <v>0</v>
      </c>
      <c r="BK141" s="13">
        <v>0.13</v>
      </c>
      <c r="BL141" s="13">
        <v>0</v>
      </c>
      <c r="BM141" s="13">
        <v>0.08</v>
      </c>
      <c r="BN141" s="13">
        <v>0.01</v>
      </c>
      <c r="BO141" s="13">
        <v>0.01</v>
      </c>
      <c r="BP141" s="13">
        <v>0</v>
      </c>
      <c r="BQ141" s="13">
        <v>0</v>
      </c>
      <c r="BR141" s="13">
        <v>0</v>
      </c>
      <c r="BS141" s="13">
        <v>0.45</v>
      </c>
      <c r="BT141" s="13">
        <v>0</v>
      </c>
      <c r="BU141" s="13">
        <v>0</v>
      </c>
      <c r="BV141" s="13">
        <v>1.1499999999999999</v>
      </c>
      <c r="BW141" s="13">
        <v>0</v>
      </c>
      <c r="BX141" s="13">
        <v>0</v>
      </c>
      <c r="BY141" s="13">
        <v>0</v>
      </c>
      <c r="BZ141" s="13">
        <v>0</v>
      </c>
      <c r="CA141" s="13">
        <v>0</v>
      </c>
      <c r="CB141" s="13">
        <v>78.33</v>
      </c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3"/>
      <c r="HC141" s="13"/>
      <c r="HD141" s="13"/>
      <c r="HE141" s="13"/>
      <c r="HF141" s="13"/>
      <c r="HG141" s="13"/>
      <c r="HH141" s="13"/>
      <c r="HI141" s="13"/>
      <c r="HJ141" s="13"/>
      <c r="HK141" s="13"/>
      <c r="HL141" s="13"/>
      <c r="HM141" s="13"/>
      <c r="HN141" s="13"/>
      <c r="HO141" s="13"/>
      <c r="HP141" s="13"/>
      <c r="HQ141" s="13"/>
      <c r="HR141" s="13"/>
      <c r="HS141" s="13"/>
      <c r="HT141" s="13"/>
      <c r="HU141" s="13"/>
      <c r="HV141" s="13"/>
      <c r="HW141" s="13"/>
      <c r="HX141" s="13"/>
      <c r="HY141" s="13"/>
      <c r="HZ141" s="13"/>
      <c r="IA141" s="13"/>
      <c r="IB141" s="13"/>
      <c r="IC141" s="13"/>
      <c r="ID141" s="13"/>
      <c r="IE141" s="13"/>
      <c r="IF141" s="13"/>
      <c r="IG141" s="13"/>
      <c r="IH141" s="13"/>
      <c r="II141" s="13"/>
      <c r="IJ141" s="13"/>
      <c r="IK141" s="13"/>
      <c r="IL141" s="13"/>
      <c r="IM141" s="13"/>
      <c r="IN141" s="13"/>
      <c r="IO141" s="13"/>
      <c r="IP141" s="13"/>
      <c r="IQ141" s="13"/>
      <c r="IR141" s="13"/>
    </row>
    <row r="142" spans="1:252" ht="12.75" customHeight="1">
      <c r="A142" s="10" t="str">
        <f>"3/3"</f>
        <v>3/3</v>
      </c>
      <c r="B142" s="11" t="s">
        <v>153</v>
      </c>
      <c r="C142" s="12" t="str">
        <f>"180"</f>
        <v>180</v>
      </c>
      <c r="D142" s="12">
        <v>3.73</v>
      </c>
      <c r="E142" s="12">
        <v>0.65</v>
      </c>
      <c r="F142" s="12">
        <v>4.4000000000000004</v>
      </c>
      <c r="G142" s="12">
        <v>0.62</v>
      </c>
      <c r="H142" s="12">
        <v>26.49</v>
      </c>
      <c r="I142" s="12">
        <v>159.10285500000001</v>
      </c>
      <c r="J142" s="12">
        <v>2.73</v>
      </c>
      <c r="K142" s="12">
        <v>0.1</v>
      </c>
      <c r="L142" s="12">
        <v>0</v>
      </c>
      <c r="M142" s="12">
        <v>0</v>
      </c>
      <c r="N142" s="12">
        <v>2.58</v>
      </c>
      <c r="O142" s="12">
        <v>21.87</v>
      </c>
      <c r="P142" s="12">
        <v>2.04</v>
      </c>
      <c r="Q142" s="12">
        <v>0</v>
      </c>
      <c r="R142" s="12">
        <v>0</v>
      </c>
      <c r="S142" s="12">
        <v>0.35</v>
      </c>
      <c r="T142" s="12">
        <v>2.27</v>
      </c>
      <c r="U142" s="12">
        <v>93.41</v>
      </c>
      <c r="V142" s="12">
        <v>763.51</v>
      </c>
      <c r="W142" s="12">
        <v>40.75</v>
      </c>
      <c r="X142" s="12">
        <v>36.42</v>
      </c>
      <c r="Y142" s="12">
        <v>104.19</v>
      </c>
      <c r="Z142" s="12">
        <v>1.35</v>
      </c>
      <c r="AA142" s="12">
        <v>22.5</v>
      </c>
      <c r="AB142" s="12">
        <v>40.93</v>
      </c>
      <c r="AC142" s="12">
        <v>30.06</v>
      </c>
      <c r="AD142" s="12">
        <v>0.21</v>
      </c>
      <c r="AE142" s="12">
        <v>0.14000000000000001</v>
      </c>
      <c r="AF142" s="12">
        <v>0.12</v>
      </c>
      <c r="AG142" s="12">
        <v>1.6</v>
      </c>
      <c r="AH142" s="12">
        <v>3.11</v>
      </c>
      <c r="AI142" s="12">
        <v>6.54</v>
      </c>
      <c r="AJ142" s="13">
        <v>0</v>
      </c>
      <c r="AK142" s="13">
        <v>75.11</v>
      </c>
      <c r="AL142" s="13">
        <v>97.73</v>
      </c>
      <c r="AM142" s="13">
        <v>139.19</v>
      </c>
      <c r="AN142" s="13">
        <v>141.72</v>
      </c>
      <c r="AO142" s="13">
        <v>31.93</v>
      </c>
      <c r="AP142" s="13">
        <v>91.36</v>
      </c>
      <c r="AQ142" s="13">
        <v>41.81</v>
      </c>
      <c r="AR142" s="13">
        <v>96.1</v>
      </c>
      <c r="AS142" s="13">
        <v>90.8</v>
      </c>
      <c r="AT142" s="13">
        <v>247.35</v>
      </c>
      <c r="AU142" s="13">
        <v>110.17</v>
      </c>
      <c r="AV142" s="13">
        <v>23.04</v>
      </c>
      <c r="AW142" s="13">
        <v>64.13</v>
      </c>
      <c r="AX142" s="13">
        <v>344.65</v>
      </c>
      <c r="AY142" s="13">
        <v>0</v>
      </c>
      <c r="AZ142" s="13">
        <v>48.22</v>
      </c>
      <c r="BA142" s="13">
        <v>43.86</v>
      </c>
      <c r="BB142" s="13">
        <v>87.3</v>
      </c>
      <c r="BC142" s="13">
        <v>25.99</v>
      </c>
      <c r="BD142" s="13">
        <v>0.11</v>
      </c>
      <c r="BE142" s="13">
        <v>0.05</v>
      </c>
      <c r="BF142" s="13">
        <v>0.03</v>
      </c>
      <c r="BG142" s="13">
        <v>0.06</v>
      </c>
      <c r="BH142" s="13">
        <v>7.0000000000000007E-2</v>
      </c>
      <c r="BI142" s="13">
        <v>0.34</v>
      </c>
      <c r="BJ142" s="13">
        <v>0</v>
      </c>
      <c r="BK142" s="13">
        <v>1.05</v>
      </c>
      <c r="BL142" s="13">
        <v>0</v>
      </c>
      <c r="BM142" s="13">
        <v>0.31</v>
      </c>
      <c r="BN142" s="13">
        <v>0</v>
      </c>
      <c r="BO142" s="13">
        <v>0</v>
      </c>
      <c r="BP142" s="13">
        <v>0</v>
      </c>
      <c r="BQ142" s="13">
        <v>7.0000000000000007E-2</v>
      </c>
      <c r="BR142" s="13">
        <v>0.11</v>
      </c>
      <c r="BS142" s="13">
        <v>1.02</v>
      </c>
      <c r="BT142" s="13">
        <v>0</v>
      </c>
      <c r="BU142" s="13">
        <v>0</v>
      </c>
      <c r="BV142" s="13">
        <v>0.17</v>
      </c>
      <c r="BW142" s="13">
        <v>0</v>
      </c>
      <c r="BX142" s="13">
        <v>0</v>
      </c>
      <c r="BY142" s="13">
        <v>0</v>
      </c>
      <c r="BZ142" s="13">
        <v>0</v>
      </c>
      <c r="CA142" s="13">
        <v>0</v>
      </c>
      <c r="CB142" s="13">
        <v>148.35</v>
      </c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  <c r="HF142" s="13"/>
      <c r="HG142" s="13"/>
      <c r="HH142" s="13"/>
      <c r="HI142" s="13"/>
      <c r="HJ142" s="13"/>
      <c r="HK142" s="13"/>
      <c r="HL142" s="13"/>
      <c r="HM142" s="13"/>
      <c r="HN142" s="13"/>
      <c r="HO142" s="13"/>
      <c r="HP142" s="13"/>
      <c r="HQ142" s="13"/>
      <c r="HR142" s="13"/>
      <c r="HS142" s="13"/>
      <c r="HT142" s="13"/>
      <c r="HU142" s="13"/>
      <c r="HV142" s="13"/>
      <c r="HW142" s="13"/>
      <c r="HX142" s="13"/>
      <c r="HY142" s="13"/>
      <c r="HZ142" s="13"/>
      <c r="IA142" s="13"/>
      <c r="IB142" s="13"/>
      <c r="IC142" s="13"/>
      <c r="ID142" s="13"/>
      <c r="IE142" s="13"/>
      <c r="IF142" s="13"/>
      <c r="IG142" s="13"/>
      <c r="IH142" s="13"/>
      <c r="II142" s="13"/>
      <c r="IJ142" s="13"/>
      <c r="IK142" s="13"/>
      <c r="IL142" s="13"/>
      <c r="IM142" s="13"/>
      <c r="IN142" s="13"/>
      <c r="IO142" s="13"/>
      <c r="IP142" s="13"/>
      <c r="IQ142" s="13"/>
      <c r="IR142" s="13"/>
    </row>
    <row r="143" spans="1:252" ht="12.75" customHeight="1">
      <c r="A143" s="10" t="str">
        <f>"пром."</f>
        <v>пром.</v>
      </c>
      <c r="B143" s="11" t="s">
        <v>142</v>
      </c>
      <c r="C143" s="12" t="str">
        <f>"200"</f>
        <v>200</v>
      </c>
      <c r="D143" s="12">
        <v>0</v>
      </c>
      <c r="E143" s="12">
        <v>0</v>
      </c>
      <c r="F143" s="12">
        <v>0</v>
      </c>
      <c r="G143" s="12">
        <v>0</v>
      </c>
      <c r="H143" s="12">
        <v>18.95</v>
      </c>
      <c r="I143" s="12">
        <v>70.710400000000007</v>
      </c>
      <c r="J143" s="12">
        <v>0</v>
      </c>
      <c r="K143" s="12">
        <v>0</v>
      </c>
      <c r="L143" s="12">
        <v>0</v>
      </c>
      <c r="M143" s="12">
        <v>0</v>
      </c>
      <c r="N143" s="12">
        <v>18.23</v>
      </c>
      <c r="O143" s="12">
        <v>0</v>
      </c>
      <c r="P143" s="12">
        <v>0.72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120</v>
      </c>
      <c r="AB143" s="12">
        <v>0</v>
      </c>
      <c r="AC143" s="12">
        <v>0</v>
      </c>
      <c r="AD143" s="12">
        <v>2.34</v>
      </c>
      <c r="AE143" s="12">
        <v>0.26</v>
      </c>
      <c r="AF143" s="12">
        <v>0.31</v>
      </c>
      <c r="AG143" s="12">
        <v>2.5499999999999998</v>
      </c>
      <c r="AH143" s="12">
        <v>0</v>
      </c>
      <c r="AI143" s="12">
        <v>8</v>
      </c>
      <c r="AJ143" s="13">
        <v>0</v>
      </c>
      <c r="AK143" s="13">
        <v>0</v>
      </c>
      <c r="AL143" s="13">
        <v>0</v>
      </c>
      <c r="AM143" s="13">
        <v>0</v>
      </c>
      <c r="AN143" s="13">
        <v>0</v>
      </c>
      <c r="AO143" s="13">
        <v>0</v>
      </c>
      <c r="AP143" s="13">
        <v>0</v>
      </c>
      <c r="AQ143" s="13">
        <v>0</v>
      </c>
      <c r="AR143" s="13">
        <v>0</v>
      </c>
      <c r="AS143" s="13">
        <v>0</v>
      </c>
      <c r="AT143" s="13">
        <v>0</v>
      </c>
      <c r="AU143" s="13">
        <v>0</v>
      </c>
      <c r="AV143" s="13">
        <v>0</v>
      </c>
      <c r="AW143" s="13">
        <v>0</v>
      </c>
      <c r="AX143" s="13">
        <v>0</v>
      </c>
      <c r="AY143" s="13">
        <v>0</v>
      </c>
      <c r="AZ143" s="13">
        <v>0</v>
      </c>
      <c r="BA143" s="13">
        <v>0</v>
      </c>
      <c r="BB143" s="13">
        <v>0</v>
      </c>
      <c r="BC143" s="13">
        <v>0</v>
      </c>
      <c r="BD143" s="13">
        <v>0</v>
      </c>
      <c r="BE143" s="13">
        <v>0</v>
      </c>
      <c r="BF143" s="13">
        <v>0</v>
      </c>
      <c r="BG143" s="13">
        <v>0</v>
      </c>
      <c r="BH143" s="13">
        <v>0</v>
      </c>
      <c r="BI143" s="13">
        <v>0</v>
      </c>
      <c r="BJ143" s="13">
        <v>0</v>
      </c>
      <c r="BK143" s="13">
        <v>0</v>
      </c>
      <c r="BL143" s="13">
        <v>0</v>
      </c>
      <c r="BM143" s="13">
        <v>0</v>
      </c>
      <c r="BN143" s="13">
        <v>0</v>
      </c>
      <c r="BO143" s="13">
        <v>0</v>
      </c>
      <c r="BP143" s="13">
        <v>0</v>
      </c>
      <c r="BQ143" s="13">
        <v>0</v>
      </c>
      <c r="BR143" s="13">
        <v>0</v>
      </c>
      <c r="BS143" s="13">
        <v>0</v>
      </c>
      <c r="BT143" s="13">
        <v>0</v>
      </c>
      <c r="BU143" s="13">
        <v>0</v>
      </c>
      <c r="BV143" s="13">
        <v>0</v>
      </c>
      <c r="BW143" s="13">
        <v>0</v>
      </c>
      <c r="BX143" s="13">
        <v>0</v>
      </c>
      <c r="BY143" s="13">
        <v>0</v>
      </c>
      <c r="BZ143" s="13">
        <v>0</v>
      </c>
      <c r="CA143" s="13">
        <v>0</v>
      </c>
      <c r="CB143" s="13">
        <v>200.64</v>
      </c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  <c r="IA143" s="13"/>
      <c r="IB143" s="13"/>
      <c r="IC143" s="13"/>
      <c r="ID143" s="13"/>
      <c r="IE143" s="13"/>
      <c r="IF143" s="13"/>
      <c r="IG143" s="13"/>
      <c r="IH143" s="13"/>
      <c r="II143" s="13"/>
      <c r="IJ143" s="13"/>
      <c r="IK143" s="13"/>
      <c r="IL143" s="13"/>
      <c r="IM143" s="13"/>
      <c r="IN143" s="13"/>
      <c r="IO143" s="13"/>
      <c r="IP143" s="13"/>
      <c r="IQ143" s="13"/>
      <c r="IR143" s="13"/>
    </row>
    <row r="144" spans="1:252" ht="12.75" customHeight="1">
      <c r="A144" s="10" t="str">
        <f>"пром."</f>
        <v>пром.</v>
      </c>
      <c r="B144" s="11" t="s">
        <v>92</v>
      </c>
      <c r="C144" s="12" t="str">
        <f>"45"</f>
        <v>45</v>
      </c>
      <c r="D144" s="12">
        <v>3.01</v>
      </c>
      <c r="E144" s="12">
        <v>0</v>
      </c>
      <c r="F144" s="12">
        <v>0.32</v>
      </c>
      <c r="G144" s="12">
        <v>0</v>
      </c>
      <c r="H144" s="12">
        <v>22.59</v>
      </c>
      <c r="I144" s="12">
        <v>94.744439999999997</v>
      </c>
      <c r="J144" s="12">
        <v>0</v>
      </c>
      <c r="K144" s="12">
        <v>0</v>
      </c>
      <c r="L144" s="12">
        <v>0</v>
      </c>
      <c r="M144" s="12">
        <v>0</v>
      </c>
      <c r="N144" s="12">
        <v>19.260000000000002</v>
      </c>
      <c r="O144" s="12">
        <v>0</v>
      </c>
      <c r="P144" s="12">
        <v>3.33</v>
      </c>
      <c r="Q144" s="12">
        <v>0</v>
      </c>
      <c r="R144" s="12">
        <v>0</v>
      </c>
      <c r="S144" s="12">
        <v>0</v>
      </c>
      <c r="T144" s="12">
        <v>5.41</v>
      </c>
      <c r="U144" s="12">
        <v>18.14</v>
      </c>
      <c r="V144" s="12">
        <v>842.58</v>
      </c>
      <c r="W144" s="12">
        <v>333.16</v>
      </c>
      <c r="X144" s="12">
        <v>104.62</v>
      </c>
      <c r="Y144" s="12">
        <v>94.37</v>
      </c>
      <c r="Z144" s="12">
        <v>11.19</v>
      </c>
      <c r="AA144" s="12">
        <v>1512</v>
      </c>
      <c r="AB144" s="12">
        <v>0</v>
      </c>
      <c r="AC144" s="12">
        <v>94.5</v>
      </c>
      <c r="AD144" s="12">
        <v>0.76</v>
      </c>
      <c r="AE144" s="12">
        <v>0.09</v>
      </c>
      <c r="AF144" s="12">
        <v>0.48</v>
      </c>
      <c r="AG144" s="12">
        <v>0</v>
      </c>
      <c r="AH144" s="12">
        <v>4.03</v>
      </c>
      <c r="AI144" s="12">
        <v>22.5</v>
      </c>
      <c r="AJ144" s="13">
        <v>0</v>
      </c>
      <c r="AK144" s="13">
        <v>0</v>
      </c>
      <c r="AL144" s="13">
        <v>0</v>
      </c>
      <c r="AM144" s="13">
        <v>0</v>
      </c>
      <c r="AN144" s="13">
        <v>0</v>
      </c>
      <c r="AO144" s="13">
        <v>0</v>
      </c>
      <c r="AP144" s="13">
        <v>0</v>
      </c>
      <c r="AQ144" s="13">
        <v>0</v>
      </c>
      <c r="AR144" s="13">
        <v>0</v>
      </c>
      <c r="AS144" s="13">
        <v>0</v>
      </c>
      <c r="AT144" s="13">
        <v>0</v>
      </c>
      <c r="AU144" s="13">
        <v>0</v>
      </c>
      <c r="AV144" s="13">
        <v>0</v>
      </c>
      <c r="AW144" s="13">
        <v>0</v>
      </c>
      <c r="AX144" s="13">
        <v>0</v>
      </c>
      <c r="AY144" s="13">
        <v>0</v>
      </c>
      <c r="AZ144" s="13">
        <v>0</v>
      </c>
      <c r="BA144" s="13">
        <v>0</v>
      </c>
      <c r="BB144" s="13">
        <v>0</v>
      </c>
      <c r="BC144" s="13">
        <v>0</v>
      </c>
      <c r="BD144" s="13">
        <v>0</v>
      </c>
      <c r="BE144" s="13">
        <v>0</v>
      </c>
      <c r="BF144" s="13">
        <v>0</v>
      </c>
      <c r="BG144" s="13">
        <v>0.01</v>
      </c>
      <c r="BH144" s="13">
        <v>0</v>
      </c>
      <c r="BI144" s="13">
        <v>0.04</v>
      </c>
      <c r="BJ144" s="13">
        <v>0</v>
      </c>
      <c r="BK144" s="13">
        <v>0.39</v>
      </c>
      <c r="BL144" s="13">
        <v>0</v>
      </c>
      <c r="BM144" s="13">
        <v>0.13</v>
      </c>
      <c r="BN144" s="13">
        <v>0</v>
      </c>
      <c r="BO144" s="13">
        <v>0</v>
      </c>
      <c r="BP144" s="13">
        <v>0</v>
      </c>
      <c r="BQ144" s="13">
        <v>0</v>
      </c>
      <c r="BR144" s="13">
        <v>0.04</v>
      </c>
      <c r="BS144" s="13">
        <v>0.12</v>
      </c>
      <c r="BT144" s="13">
        <v>0</v>
      </c>
      <c r="BU144" s="13">
        <v>0</v>
      </c>
      <c r="BV144" s="13">
        <v>0.24</v>
      </c>
      <c r="BW144" s="13">
        <v>0.97</v>
      </c>
      <c r="BX144" s="13">
        <v>0</v>
      </c>
      <c r="BY144" s="13">
        <v>0</v>
      </c>
      <c r="BZ144" s="13">
        <v>0</v>
      </c>
      <c r="CA144" s="13">
        <v>0</v>
      </c>
      <c r="CB144" s="13">
        <v>3.6</v>
      </c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  <c r="FU144" s="13"/>
      <c r="FV144" s="13"/>
      <c r="FW144" s="13"/>
      <c r="FX144" s="13"/>
      <c r="FY144" s="13"/>
      <c r="FZ144" s="13"/>
      <c r="GA144" s="13"/>
      <c r="GB144" s="13"/>
      <c r="GC144" s="13"/>
      <c r="GD144" s="13"/>
      <c r="GE144" s="13"/>
      <c r="GF144" s="13"/>
      <c r="GG144" s="13"/>
      <c r="GH144" s="13"/>
      <c r="GI144" s="13"/>
      <c r="GJ144" s="13"/>
      <c r="GK144" s="13"/>
      <c r="GL144" s="13"/>
      <c r="GM144" s="13"/>
      <c r="GN144" s="13"/>
      <c r="GO144" s="13"/>
      <c r="GP144" s="13"/>
      <c r="GQ144" s="13"/>
      <c r="GR144" s="13"/>
      <c r="GS144" s="13"/>
      <c r="GT144" s="13"/>
      <c r="GU144" s="13"/>
      <c r="GV144" s="13"/>
      <c r="GW144" s="13"/>
      <c r="GX144" s="13"/>
      <c r="GY144" s="13"/>
      <c r="GZ144" s="13"/>
      <c r="HA144" s="13"/>
      <c r="HB144" s="13"/>
      <c r="HC144" s="13"/>
      <c r="HD144" s="13"/>
      <c r="HE144" s="13"/>
      <c r="HF144" s="13"/>
      <c r="HG144" s="13"/>
      <c r="HH144" s="13"/>
      <c r="HI144" s="13"/>
      <c r="HJ144" s="13"/>
      <c r="HK144" s="13"/>
      <c r="HL144" s="13"/>
      <c r="HM144" s="13"/>
      <c r="HN144" s="13"/>
      <c r="HO144" s="13"/>
      <c r="HP144" s="13"/>
      <c r="HQ144" s="13"/>
      <c r="HR144" s="13"/>
      <c r="HS144" s="13"/>
      <c r="HT144" s="13"/>
      <c r="HU144" s="13"/>
      <c r="HV144" s="13"/>
      <c r="HW144" s="13"/>
      <c r="HX144" s="13"/>
      <c r="HY144" s="13"/>
      <c r="HZ144" s="13"/>
      <c r="IA144" s="13"/>
      <c r="IB144" s="13"/>
      <c r="IC144" s="13"/>
      <c r="ID144" s="13"/>
      <c r="IE144" s="13"/>
      <c r="IF144" s="13"/>
      <c r="IG144" s="13"/>
      <c r="IH144" s="13"/>
      <c r="II144" s="13"/>
      <c r="IJ144" s="13"/>
      <c r="IK144" s="13"/>
      <c r="IL144" s="13"/>
      <c r="IM144" s="13"/>
      <c r="IN144" s="13"/>
      <c r="IO144" s="13"/>
      <c r="IP144" s="13"/>
      <c r="IQ144" s="13"/>
      <c r="IR144" s="13"/>
    </row>
    <row r="145" spans="1:252" ht="12.75" customHeight="1">
      <c r="A145" s="14" t="str">
        <f>"пром."</f>
        <v>пром.</v>
      </c>
      <c r="B145" s="15" t="s">
        <v>93</v>
      </c>
      <c r="C145" s="16" t="str">
        <f>"25"</f>
        <v>25</v>
      </c>
      <c r="D145" s="16">
        <v>1.65</v>
      </c>
      <c r="E145" s="16">
        <v>0</v>
      </c>
      <c r="F145" s="16">
        <v>0.3</v>
      </c>
      <c r="G145" s="16">
        <v>0.3</v>
      </c>
      <c r="H145" s="16">
        <v>10.43</v>
      </c>
      <c r="I145" s="16">
        <v>48.344999999999999</v>
      </c>
      <c r="J145" s="16">
        <v>0.05</v>
      </c>
      <c r="K145" s="16">
        <v>0</v>
      </c>
      <c r="L145" s="16">
        <v>0</v>
      </c>
      <c r="M145" s="16">
        <v>0</v>
      </c>
      <c r="N145" s="16">
        <v>0.3</v>
      </c>
      <c r="O145" s="16">
        <v>8.0500000000000007</v>
      </c>
      <c r="P145" s="16">
        <v>2.08</v>
      </c>
      <c r="Q145" s="16">
        <v>0</v>
      </c>
      <c r="R145" s="16">
        <v>0</v>
      </c>
      <c r="S145" s="16">
        <v>0.25</v>
      </c>
      <c r="T145" s="16">
        <v>0.63</v>
      </c>
      <c r="U145" s="16">
        <v>152.5</v>
      </c>
      <c r="V145" s="16">
        <v>61.25</v>
      </c>
      <c r="W145" s="16">
        <v>8.75</v>
      </c>
      <c r="X145" s="16">
        <v>11.75</v>
      </c>
      <c r="Y145" s="16">
        <v>39.5</v>
      </c>
      <c r="Z145" s="16">
        <v>0.98</v>
      </c>
      <c r="AA145" s="16">
        <v>0</v>
      </c>
      <c r="AB145" s="16">
        <v>1.25</v>
      </c>
      <c r="AC145" s="16">
        <v>0.25</v>
      </c>
      <c r="AD145" s="16">
        <v>0.35</v>
      </c>
      <c r="AE145" s="16">
        <v>0.05</v>
      </c>
      <c r="AF145" s="16">
        <v>0.02</v>
      </c>
      <c r="AG145" s="16">
        <v>0.18</v>
      </c>
      <c r="AH145" s="16">
        <v>0.5</v>
      </c>
      <c r="AI145" s="16">
        <v>0</v>
      </c>
      <c r="AJ145" s="5">
        <v>0</v>
      </c>
      <c r="AK145" s="5">
        <v>80.5</v>
      </c>
      <c r="AL145" s="5">
        <v>62</v>
      </c>
      <c r="AM145" s="5">
        <v>106.75</v>
      </c>
      <c r="AN145" s="5">
        <v>55.75</v>
      </c>
      <c r="AO145" s="5">
        <v>23.25</v>
      </c>
      <c r="AP145" s="5">
        <v>49.5</v>
      </c>
      <c r="AQ145" s="5">
        <v>20</v>
      </c>
      <c r="AR145" s="5">
        <v>92.75</v>
      </c>
      <c r="AS145" s="5">
        <v>74.25</v>
      </c>
      <c r="AT145" s="5">
        <v>72.75</v>
      </c>
      <c r="AU145" s="5">
        <v>116</v>
      </c>
      <c r="AV145" s="5">
        <v>31</v>
      </c>
      <c r="AW145" s="5">
        <v>77.5</v>
      </c>
      <c r="AX145" s="5">
        <v>389.75</v>
      </c>
      <c r="AY145" s="5">
        <v>0</v>
      </c>
      <c r="AZ145" s="5">
        <v>131.5</v>
      </c>
      <c r="BA145" s="5">
        <v>72.75</v>
      </c>
      <c r="BB145" s="5">
        <v>45</v>
      </c>
      <c r="BC145" s="5">
        <v>32.5</v>
      </c>
      <c r="BD145" s="5">
        <v>0</v>
      </c>
      <c r="BE145" s="5">
        <v>0</v>
      </c>
      <c r="BF145" s="5">
        <v>0</v>
      </c>
      <c r="BG145" s="5">
        <v>0</v>
      </c>
      <c r="BH145" s="5">
        <v>0</v>
      </c>
      <c r="BI145" s="5">
        <v>0</v>
      </c>
      <c r="BJ145" s="5">
        <v>0</v>
      </c>
      <c r="BK145" s="5">
        <v>0.04</v>
      </c>
      <c r="BL145" s="5">
        <v>0</v>
      </c>
      <c r="BM145" s="5">
        <v>0</v>
      </c>
      <c r="BN145" s="5">
        <v>0.01</v>
      </c>
      <c r="BO145" s="5">
        <v>0</v>
      </c>
      <c r="BP145" s="5">
        <v>0</v>
      </c>
      <c r="BQ145" s="5">
        <v>0</v>
      </c>
      <c r="BR145" s="5">
        <v>0</v>
      </c>
      <c r="BS145" s="5">
        <v>0.03</v>
      </c>
      <c r="BT145" s="5">
        <v>0</v>
      </c>
      <c r="BU145" s="5">
        <v>0</v>
      </c>
      <c r="BV145" s="5">
        <v>0.12</v>
      </c>
      <c r="BW145" s="5">
        <v>0.02</v>
      </c>
      <c r="BX145" s="5">
        <v>0</v>
      </c>
      <c r="BY145" s="5">
        <v>0</v>
      </c>
      <c r="BZ145" s="5">
        <v>0</v>
      </c>
      <c r="CA145" s="5">
        <v>0</v>
      </c>
      <c r="CB145" s="5">
        <v>11.75</v>
      </c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  <c r="FG145" s="5"/>
      <c r="FH145" s="5"/>
      <c r="FI145" s="5"/>
      <c r="FJ145" s="5"/>
      <c r="FK145" s="5"/>
      <c r="FL145" s="5"/>
      <c r="FM145" s="5"/>
      <c r="FN145" s="5"/>
      <c r="FO145" s="5"/>
      <c r="FP145" s="5"/>
      <c r="FQ145" s="5"/>
      <c r="FR145" s="5"/>
      <c r="FS145" s="5"/>
      <c r="FT145" s="5"/>
      <c r="FU145" s="5"/>
      <c r="FV145" s="5"/>
      <c r="FW145" s="5"/>
      <c r="FX145" s="5"/>
      <c r="FY145" s="5"/>
      <c r="FZ145" s="5"/>
      <c r="GA145" s="5"/>
      <c r="GB145" s="5"/>
      <c r="GC145" s="5"/>
      <c r="GD145" s="5"/>
      <c r="GE145" s="5"/>
      <c r="GF145" s="5"/>
      <c r="GG145" s="5"/>
      <c r="GH145" s="5"/>
      <c r="GI145" s="5"/>
      <c r="GJ145" s="5"/>
      <c r="GK145" s="5"/>
      <c r="GL145" s="5"/>
      <c r="GM145" s="5"/>
      <c r="GN145" s="5"/>
      <c r="GO145" s="5"/>
      <c r="GP145" s="5"/>
      <c r="GQ145" s="5"/>
      <c r="GR145" s="5"/>
      <c r="GS145" s="5"/>
      <c r="GT145" s="5"/>
      <c r="GU145" s="5"/>
      <c r="GV145" s="5"/>
      <c r="GW145" s="5"/>
      <c r="GX145" s="5"/>
      <c r="GY145" s="5"/>
      <c r="GZ145" s="5"/>
      <c r="HA145" s="5"/>
      <c r="HB145" s="5"/>
      <c r="HC145" s="5"/>
      <c r="HD145" s="5"/>
      <c r="HE145" s="5"/>
      <c r="HF145" s="5"/>
      <c r="HG145" s="5"/>
      <c r="HH145" s="5"/>
      <c r="HI145" s="5"/>
      <c r="HJ145" s="5"/>
      <c r="HK145" s="5"/>
      <c r="HL145" s="5"/>
      <c r="HM145" s="5"/>
      <c r="HN145" s="5"/>
      <c r="HO145" s="5"/>
      <c r="HP145" s="5"/>
      <c r="HQ145" s="5"/>
      <c r="HR145" s="5"/>
      <c r="HS145" s="5"/>
      <c r="HT145" s="5"/>
      <c r="HU145" s="5"/>
      <c r="HV145" s="5"/>
      <c r="HW145" s="5"/>
      <c r="HX145" s="5"/>
      <c r="HY145" s="5"/>
      <c r="HZ145" s="5"/>
      <c r="IA145" s="5"/>
      <c r="IB145" s="5"/>
      <c r="IC145" s="5"/>
      <c r="ID145" s="5"/>
      <c r="IE145" s="5"/>
      <c r="IF145" s="5"/>
      <c r="IG145" s="5"/>
      <c r="IH145" s="5"/>
      <c r="II145" s="5"/>
      <c r="IJ145" s="5"/>
      <c r="IK145" s="5"/>
      <c r="IL145" s="5"/>
      <c r="IM145" s="5"/>
      <c r="IN145" s="5"/>
      <c r="IO145" s="5"/>
      <c r="IP145" s="5"/>
      <c r="IQ145" s="5"/>
      <c r="IR145" s="5"/>
    </row>
    <row r="146" spans="1:252" ht="12.75" customHeight="1">
      <c r="A146" s="17"/>
      <c r="B146" s="18" t="s">
        <v>94</v>
      </c>
      <c r="C146" s="19"/>
      <c r="D146" s="19">
        <v>22.88</v>
      </c>
      <c r="E146" s="19">
        <v>14.11</v>
      </c>
      <c r="F146" s="19">
        <v>16.78</v>
      </c>
      <c r="G146" s="19">
        <v>2.89</v>
      </c>
      <c r="H146" s="19">
        <v>86.72</v>
      </c>
      <c r="I146" s="19">
        <v>570.20000000000005</v>
      </c>
      <c r="J146" s="19">
        <v>9.0399999999999991</v>
      </c>
      <c r="K146" s="19">
        <v>1.72</v>
      </c>
      <c r="L146" s="19">
        <v>0</v>
      </c>
      <c r="M146" s="19">
        <v>0</v>
      </c>
      <c r="N146" s="19">
        <v>41.77</v>
      </c>
      <c r="O146" s="19">
        <v>36.76</v>
      </c>
      <c r="P146" s="19">
        <v>8.1999999999999993</v>
      </c>
      <c r="Q146" s="19">
        <v>0</v>
      </c>
      <c r="R146" s="19">
        <v>0</v>
      </c>
      <c r="S146" s="19">
        <v>0.62</v>
      </c>
      <c r="T146" s="19">
        <v>9.9499999999999993</v>
      </c>
      <c r="U146" s="19">
        <v>417.82</v>
      </c>
      <c r="V146" s="19">
        <v>1825.29</v>
      </c>
      <c r="W146" s="19">
        <v>414.87</v>
      </c>
      <c r="X146" s="19">
        <v>168.23</v>
      </c>
      <c r="Y146" s="19">
        <v>355.33</v>
      </c>
      <c r="Z146" s="19">
        <v>15.2</v>
      </c>
      <c r="AA146" s="19">
        <v>1657.13</v>
      </c>
      <c r="AB146" s="19">
        <v>44.81</v>
      </c>
      <c r="AC146" s="19">
        <v>130.6</v>
      </c>
      <c r="AD146" s="19">
        <v>5.0599999999999996</v>
      </c>
      <c r="AE146" s="19">
        <v>0.56000000000000005</v>
      </c>
      <c r="AF146" s="19">
        <v>1.02</v>
      </c>
      <c r="AG146" s="19">
        <v>7.21</v>
      </c>
      <c r="AH146" s="19">
        <v>14.1</v>
      </c>
      <c r="AI146" s="19">
        <v>37.14</v>
      </c>
      <c r="AJ146" s="20">
        <v>0</v>
      </c>
      <c r="AK146" s="20">
        <v>954.47</v>
      </c>
      <c r="AL146" s="20">
        <v>786.4</v>
      </c>
      <c r="AM146" s="20">
        <v>1405.19</v>
      </c>
      <c r="AN146" s="20">
        <v>2054.0700000000002</v>
      </c>
      <c r="AO146" s="20">
        <v>393.81</v>
      </c>
      <c r="AP146" s="20">
        <v>754.1</v>
      </c>
      <c r="AQ146" s="20">
        <v>227.94</v>
      </c>
      <c r="AR146" s="20">
        <v>825.5</v>
      </c>
      <c r="AS146" s="20">
        <v>945.64</v>
      </c>
      <c r="AT146" s="20">
        <v>1084.93</v>
      </c>
      <c r="AU146" s="20">
        <v>1482.41</v>
      </c>
      <c r="AV146" s="20">
        <v>562.66</v>
      </c>
      <c r="AW146" s="20">
        <v>822.32</v>
      </c>
      <c r="AX146" s="20">
        <v>3156.21</v>
      </c>
      <c r="AY146" s="20">
        <v>199.14</v>
      </c>
      <c r="AZ146" s="20">
        <v>751.63</v>
      </c>
      <c r="BA146" s="20">
        <v>696.38</v>
      </c>
      <c r="BB146" s="20">
        <v>656.99</v>
      </c>
      <c r="BC146" s="20">
        <v>265.72000000000003</v>
      </c>
      <c r="BD146" s="20">
        <v>0.11</v>
      </c>
      <c r="BE146" s="20">
        <v>0.05</v>
      </c>
      <c r="BF146" s="20">
        <v>0.03</v>
      </c>
      <c r="BG146" s="20">
        <v>7.0000000000000007E-2</v>
      </c>
      <c r="BH146" s="20">
        <v>0.08</v>
      </c>
      <c r="BI146" s="20">
        <v>0.38</v>
      </c>
      <c r="BJ146" s="20">
        <v>0</v>
      </c>
      <c r="BK146" s="20">
        <v>1.61</v>
      </c>
      <c r="BL146" s="20">
        <v>0</v>
      </c>
      <c r="BM146" s="20">
        <v>0.53</v>
      </c>
      <c r="BN146" s="20">
        <v>0.01</v>
      </c>
      <c r="BO146" s="20">
        <v>0.01</v>
      </c>
      <c r="BP146" s="20">
        <v>0</v>
      </c>
      <c r="BQ146" s="20">
        <v>7.0000000000000007E-2</v>
      </c>
      <c r="BR146" s="20">
        <v>0.15</v>
      </c>
      <c r="BS146" s="20">
        <v>1.62</v>
      </c>
      <c r="BT146" s="20">
        <v>0</v>
      </c>
      <c r="BU146" s="20">
        <v>0</v>
      </c>
      <c r="BV146" s="20">
        <v>1.68</v>
      </c>
      <c r="BW146" s="20">
        <v>1</v>
      </c>
      <c r="BX146" s="20">
        <v>0</v>
      </c>
      <c r="BY146" s="20">
        <v>0</v>
      </c>
      <c r="BZ146" s="20">
        <v>0</v>
      </c>
      <c r="CA146" s="20">
        <v>0</v>
      </c>
      <c r="CB146" s="20">
        <v>442.67</v>
      </c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/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/>
      <c r="DQ146" s="20"/>
      <c r="DR146" s="20"/>
      <c r="DS146" s="20"/>
      <c r="DT146" s="20"/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0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  <c r="IK146" s="20"/>
      <c r="IL146" s="20"/>
      <c r="IM146" s="20"/>
      <c r="IN146" s="20"/>
      <c r="IO146" s="20"/>
      <c r="IP146" s="20"/>
      <c r="IQ146" s="20"/>
      <c r="IR146" s="20"/>
    </row>
    <row r="147" spans="1:252" ht="12.75" customHeight="1">
      <c r="B147" s="8" t="s">
        <v>97</v>
      </c>
    </row>
    <row r="148" spans="1:252" ht="12.75" customHeight="1">
      <c r="A148" s="10" t="str">
        <f>"29/1"</f>
        <v>29/1</v>
      </c>
      <c r="B148" s="11" t="s">
        <v>105</v>
      </c>
      <c r="C148" s="12" t="str">
        <f>"100"</f>
        <v>100</v>
      </c>
      <c r="D148" s="12">
        <v>1.1499999999999999</v>
      </c>
      <c r="E148" s="12">
        <v>0</v>
      </c>
      <c r="F148" s="12">
        <v>5.96</v>
      </c>
      <c r="G148" s="12">
        <v>5.96</v>
      </c>
      <c r="H148" s="12">
        <v>10.94</v>
      </c>
      <c r="I148" s="12">
        <v>96.951693999999989</v>
      </c>
      <c r="J148" s="12">
        <v>0.75</v>
      </c>
      <c r="K148" s="12">
        <v>3.9</v>
      </c>
      <c r="L148" s="12">
        <v>0</v>
      </c>
      <c r="M148" s="12">
        <v>0</v>
      </c>
      <c r="N148" s="12">
        <v>8.6999999999999993</v>
      </c>
      <c r="O148" s="12">
        <v>0.17</v>
      </c>
      <c r="P148" s="12">
        <v>2.0699999999999998</v>
      </c>
      <c r="Q148" s="12">
        <v>0</v>
      </c>
      <c r="R148" s="12">
        <v>0</v>
      </c>
      <c r="S148" s="12">
        <v>0.27</v>
      </c>
      <c r="T148" s="12">
        <v>0.91</v>
      </c>
      <c r="U148" s="12">
        <v>17.920000000000002</v>
      </c>
      <c r="V148" s="12">
        <v>175.95</v>
      </c>
      <c r="W148" s="12">
        <v>24.07</v>
      </c>
      <c r="X148" s="12">
        <v>33.76</v>
      </c>
      <c r="Y148" s="12">
        <v>48.98</v>
      </c>
      <c r="Z148" s="12">
        <v>0.63</v>
      </c>
      <c r="AA148" s="12">
        <v>0</v>
      </c>
      <c r="AB148" s="12">
        <v>9246.2999999999993</v>
      </c>
      <c r="AC148" s="12">
        <v>1850</v>
      </c>
      <c r="AD148" s="12">
        <v>3.01</v>
      </c>
      <c r="AE148" s="12">
        <v>0.04</v>
      </c>
      <c r="AF148" s="12">
        <v>0.05</v>
      </c>
      <c r="AG148" s="12">
        <v>0.73</v>
      </c>
      <c r="AH148" s="12">
        <v>1.02</v>
      </c>
      <c r="AI148" s="12">
        <v>1.59</v>
      </c>
      <c r="AJ148" s="13">
        <v>0</v>
      </c>
      <c r="AK148" s="13">
        <v>38.200000000000003</v>
      </c>
      <c r="AL148" s="13">
        <v>31.09</v>
      </c>
      <c r="AM148" s="13">
        <v>39.090000000000003</v>
      </c>
      <c r="AN148" s="13">
        <v>33.76</v>
      </c>
      <c r="AO148" s="13">
        <v>8</v>
      </c>
      <c r="AP148" s="13">
        <v>28.43</v>
      </c>
      <c r="AQ148" s="13">
        <v>7.11</v>
      </c>
      <c r="AR148" s="13">
        <v>27.54</v>
      </c>
      <c r="AS148" s="13">
        <v>42.64</v>
      </c>
      <c r="AT148" s="13">
        <v>36.42</v>
      </c>
      <c r="AU148" s="13">
        <v>119.93</v>
      </c>
      <c r="AV148" s="13">
        <v>12.44</v>
      </c>
      <c r="AW148" s="13">
        <v>25.76</v>
      </c>
      <c r="AX148" s="13">
        <v>208.77</v>
      </c>
      <c r="AY148" s="13">
        <v>0</v>
      </c>
      <c r="AZ148" s="13">
        <v>26.65</v>
      </c>
      <c r="BA148" s="13">
        <v>29.32</v>
      </c>
      <c r="BB148" s="13">
        <v>15.99</v>
      </c>
      <c r="BC148" s="13">
        <v>10.66</v>
      </c>
      <c r="BD148" s="13">
        <v>0</v>
      </c>
      <c r="BE148" s="13">
        <v>0</v>
      </c>
      <c r="BF148" s="13">
        <v>0</v>
      </c>
      <c r="BG148" s="13">
        <v>0</v>
      </c>
      <c r="BH148" s="13">
        <v>0</v>
      </c>
      <c r="BI148" s="13">
        <v>0</v>
      </c>
      <c r="BJ148" s="13">
        <v>0</v>
      </c>
      <c r="BK148" s="13">
        <v>0.36</v>
      </c>
      <c r="BL148" s="13">
        <v>0</v>
      </c>
      <c r="BM148" s="13">
        <v>0.24</v>
      </c>
      <c r="BN148" s="13">
        <v>0.02</v>
      </c>
      <c r="BO148" s="13">
        <v>0.04</v>
      </c>
      <c r="BP148" s="13">
        <v>0</v>
      </c>
      <c r="BQ148" s="13">
        <v>0</v>
      </c>
      <c r="BR148" s="13">
        <v>0</v>
      </c>
      <c r="BS148" s="13">
        <v>1.39</v>
      </c>
      <c r="BT148" s="13">
        <v>0</v>
      </c>
      <c r="BU148" s="13">
        <v>0</v>
      </c>
      <c r="BV148" s="13">
        <v>3.47</v>
      </c>
      <c r="BW148" s="13">
        <v>0</v>
      </c>
      <c r="BX148" s="13">
        <v>0</v>
      </c>
      <c r="BY148" s="13">
        <v>0</v>
      </c>
      <c r="BZ148" s="13">
        <v>0</v>
      </c>
      <c r="CA148" s="13">
        <v>0</v>
      </c>
      <c r="CB148" s="13">
        <v>81.41</v>
      </c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  <c r="FF148" s="13"/>
      <c r="FG148" s="13"/>
      <c r="FH148" s="13"/>
      <c r="FI148" s="13"/>
      <c r="FJ148" s="13"/>
      <c r="FK148" s="13"/>
      <c r="FL148" s="13"/>
      <c r="FM148" s="13"/>
      <c r="FN148" s="13"/>
      <c r="FO148" s="13"/>
      <c r="FP148" s="13"/>
      <c r="FQ148" s="13"/>
      <c r="FR148" s="13"/>
      <c r="FS148" s="13"/>
      <c r="FT148" s="13"/>
      <c r="FU148" s="13"/>
      <c r="FV148" s="13"/>
      <c r="FW148" s="13"/>
      <c r="FX148" s="13"/>
      <c r="FY148" s="13"/>
      <c r="FZ148" s="13"/>
      <c r="GA148" s="13"/>
      <c r="GB148" s="13"/>
      <c r="GC148" s="13"/>
      <c r="GD148" s="13"/>
      <c r="GE148" s="13"/>
      <c r="GF148" s="13"/>
      <c r="GG148" s="13"/>
      <c r="GH148" s="13"/>
      <c r="GI148" s="13"/>
      <c r="GJ148" s="13"/>
      <c r="GK148" s="13"/>
      <c r="GL148" s="13"/>
      <c r="GM148" s="13"/>
      <c r="GN148" s="13"/>
      <c r="GO148" s="13"/>
      <c r="GP148" s="13"/>
      <c r="GQ148" s="13"/>
      <c r="GR148" s="13"/>
      <c r="GS148" s="13"/>
      <c r="GT148" s="13"/>
      <c r="GU148" s="13"/>
      <c r="GV148" s="13"/>
      <c r="GW148" s="13"/>
      <c r="GX148" s="13"/>
      <c r="GY148" s="13"/>
      <c r="GZ148" s="13"/>
      <c r="HA148" s="13"/>
      <c r="HB148" s="13"/>
      <c r="HC148" s="13"/>
      <c r="HD148" s="13"/>
      <c r="HE148" s="13"/>
      <c r="HF148" s="13"/>
      <c r="HG148" s="13"/>
      <c r="HH148" s="13"/>
      <c r="HI148" s="13"/>
      <c r="HJ148" s="13"/>
      <c r="HK148" s="13"/>
      <c r="HL148" s="13"/>
      <c r="HM148" s="13"/>
      <c r="HN148" s="13"/>
      <c r="HO148" s="13"/>
      <c r="HP148" s="13"/>
      <c r="HQ148" s="13"/>
      <c r="HR148" s="13"/>
      <c r="HS148" s="13"/>
      <c r="HT148" s="13"/>
      <c r="HU148" s="13"/>
      <c r="HV148" s="13"/>
      <c r="HW148" s="13"/>
      <c r="HX148" s="13"/>
      <c r="HY148" s="13"/>
      <c r="HZ148" s="13"/>
      <c r="IA148" s="13"/>
      <c r="IB148" s="13"/>
      <c r="IC148" s="13"/>
      <c r="ID148" s="13"/>
      <c r="IE148" s="13"/>
      <c r="IF148" s="13"/>
      <c r="IG148" s="13"/>
      <c r="IH148" s="13"/>
      <c r="II148" s="13"/>
      <c r="IJ148" s="13"/>
      <c r="IK148" s="13"/>
      <c r="IL148" s="13"/>
      <c r="IM148" s="13"/>
      <c r="IN148" s="13"/>
      <c r="IO148" s="13"/>
      <c r="IP148" s="13"/>
      <c r="IQ148" s="13"/>
      <c r="IR148" s="13"/>
    </row>
    <row r="149" spans="1:252" ht="12.75" customHeight="1">
      <c r="A149" s="10" t="str">
        <f>"16/2"</f>
        <v>16/2</v>
      </c>
      <c r="B149" s="11" t="s">
        <v>154</v>
      </c>
      <c r="C149" s="12" t="str">
        <f>"250"</f>
        <v>250</v>
      </c>
      <c r="D149" s="12">
        <v>5.54</v>
      </c>
      <c r="E149" s="12">
        <v>0</v>
      </c>
      <c r="F149" s="12">
        <v>5.56</v>
      </c>
      <c r="G149" s="12">
        <v>5.56</v>
      </c>
      <c r="H149" s="12">
        <v>24.31</v>
      </c>
      <c r="I149" s="12">
        <v>164.05552</v>
      </c>
      <c r="J149" s="12">
        <v>0.73</v>
      </c>
      <c r="K149" s="12">
        <v>3.25</v>
      </c>
      <c r="L149" s="12">
        <v>0</v>
      </c>
      <c r="M149" s="12">
        <v>0</v>
      </c>
      <c r="N149" s="12">
        <v>3.31</v>
      </c>
      <c r="O149" s="12">
        <v>17.47</v>
      </c>
      <c r="P149" s="12">
        <v>3.53</v>
      </c>
      <c r="Q149" s="12">
        <v>0</v>
      </c>
      <c r="R149" s="12">
        <v>0</v>
      </c>
      <c r="S149" s="12">
        <v>0.18</v>
      </c>
      <c r="T149" s="12">
        <v>1.97</v>
      </c>
      <c r="U149" s="12">
        <v>204.24</v>
      </c>
      <c r="V149" s="12">
        <v>566.41999999999996</v>
      </c>
      <c r="W149" s="12">
        <v>36.44</v>
      </c>
      <c r="X149" s="12">
        <v>39.93</v>
      </c>
      <c r="Y149" s="12">
        <v>107.14</v>
      </c>
      <c r="Z149" s="12">
        <v>2.04</v>
      </c>
      <c r="AA149" s="12">
        <v>0</v>
      </c>
      <c r="AB149" s="12">
        <v>1363.05</v>
      </c>
      <c r="AC149" s="12">
        <v>252.28</v>
      </c>
      <c r="AD149" s="12">
        <v>2.4700000000000002</v>
      </c>
      <c r="AE149" s="12">
        <v>0.21</v>
      </c>
      <c r="AF149" s="12">
        <v>0.08</v>
      </c>
      <c r="AG149" s="12">
        <v>1.19</v>
      </c>
      <c r="AH149" s="12">
        <v>2.61</v>
      </c>
      <c r="AI149" s="12">
        <v>5.65</v>
      </c>
      <c r="AJ149" s="13">
        <v>0</v>
      </c>
      <c r="AK149" s="13">
        <v>218.54</v>
      </c>
      <c r="AL149" s="13">
        <v>242.43</v>
      </c>
      <c r="AM149" s="13">
        <v>359.42</v>
      </c>
      <c r="AN149" s="13">
        <v>345.21</v>
      </c>
      <c r="AO149" s="13">
        <v>47.41</v>
      </c>
      <c r="AP149" s="13">
        <v>193.06</v>
      </c>
      <c r="AQ149" s="13">
        <v>64.19</v>
      </c>
      <c r="AR149" s="13">
        <v>226.87</v>
      </c>
      <c r="AS149" s="13">
        <v>219.77</v>
      </c>
      <c r="AT149" s="13">
        <v>419.77</v>
      </c>
      <c r="AU149" s="13">
        <v>495.91</v>
      </c>
      <c r="AV149" s="13">
        <v>100.47</v>
      </c>
      <c r="AW149" s="13">
        <v>214.87</v>
      </c>
      <c r="AX149" s="13">
        <v>785.46</v>
      </c>
      <c r="AY149" s="13">
        <v>0</v>
      </c>
      <c r="AZ149" s="13">
        <v>151.41</v>
      </c>
      <c r="BA149" s="13">
        <v>184.64</v>
      </c>
      <c r="BB149" s="13">
        <v>155.82</v>
      </c>
      <c r="BC149" s="13">
        <v>58.43</v>
      </c>
      <c r="BD149" s="13">
        <v>0</v>
      </c>
      <c r="BE149" s="13">
        <v>0</v>
      </c>
      <c r="BF149" s="13">
        <v>0</v>
      </c>
      <c r="BG149" s="13">
        <v>0</v>
      </c>
      <c r="BH149" s="13">
        <v>0</v>
      </c>
      <c r="BI149" s="13">
        <v>0</v>
      </c>
      <c r="BJ149" s="13">
        <v>0</v>
      </c>
      <c r="BK149" s="13">
        <v>0.39</v>
      </c>
      <c r="BL149" s="13">
        <v>0</v>
      </c>
      <c r="BM149" s="13">
        <v>0.22</v>
      </c>
      <c r="BN149" s="13">
        <v>0.02</v>
      </c>
      <c r="BO149" s="13">
        <v>0.03</v>
      </c>
      <c r="BP149" s="13">
        <v>0</v>
      </c>
      <c r="BQ149" s="13">
        <v>0</v>
      </c>
      <c r="BR149" s="13">
        <v>0</v>
      </c>
      <c r="BS149" s="13">
        <v>1.33</v>
      </c>
      <c r="BT149" s="13">
        <v>0</v>
      </c>
      <c r="BU149" s="13">
        <v>0</v>
      </c>
      <c r="BV149" s="13">
        <v>3.13</v>
      </c>
      <c r="BW149" s="13">
        <v>0.02</v>
      </c>
      <c r="BX149" s="13">
        <v>0</v>
      </c>
      <c r="BY149" s="13">
        <v>0</v>
      </c>
      <c r="BZ149" s="13">
        <v>0</v>
      </c>
      <c r="CA149" s="13">
        <v>0</v>
      </c>
      <c r="CB149" s="13">
        <v>241.53</v>
      </c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  <c r="FT149" s="13"/>
      <c r="FU149" s="13"/>
      <c r="FV149" s="13"/>
      <c r="FW149" s="13"/>
      <c r="FX149" s="13"/>
      <c r="FY149" s="13"/>
      <c r="FZ149" s="13"/>
      <c r="GA149" s="13"/>
      <c r="GB149" s="13"/>
      <c r="GC149" s="13"/>
      <c r="GD149" s="13"/>
      <c r="GE149" s="13"/>
      <c r="GF149" s="13"/>
      <c r="GG149" s="13"/>
      <c r="GH149" s="13"/>
      <c r="GI149" s="13"/>
      <c r="GJ149" s="13"/>
      <c r="GK149" s="13"/>
      <c r="GL149" s="13"/>
      <c r="GM149" s="13"/>
      <c r="GN149" s="13"/>
      <c r="GO149" s="13"/>
      <c r="GP149" s="13"/>
      <c r="GQ149" s="13"/>
      <c r="GR149" s="13"/>
      <c r="GS149" s="13"/>
      <c r="GT149" s="13"/>
      <c r="GU149" s="13"/>
      <c r="GV149" s="13"/>
      <c r="GW149" s="13"/>
      <c r="GX149" s="13"/>
      <c r="GY149" s="13"/>
      <c r="GZ149" s="13"/>
      <c r="HA149" s="13"/>
      <c r="HB149" s="13"/>
      <c r="HC149" s="13"/>
      <c r="HD149" s="13"/>
      <c r="HE149" s="13"/>
      <c r="HF149" s="13"/>
      <c r="HG149" s="13"/>
      <c r="HH149" s="13"/>
      <c r="HI149" s="13"/>
      <c r="HJ149" s="13"/>
      <c r="HK149" s="13"/>
      <c r="HL149" s="13"/>
      <c r="HM149" s="13"/>
      <c r="HN149" s="13"/>
      <c r="HO149" s="13"/>
      <c r="HP149" s="13"/>
      <c r="HQ149" s="13"/>
      <c r="HR149" s="13"/>
      <c r="HS149" s="13"/>
      <c r="HT149" s="13"/>
      <c r="HU149" s="13"/>
      <c r="HV149" s="13"/>
      <c r="HW149" s="13"/>
      <c r="HX149" s="13"/>
      <c r="HY149" s="13"/>
      <c r="HZ149" s="13"/>
      <c r="IA149" s="13"/>
      <c r="IB149" s="13"/>
      <c r="IC149" s="13"/>
      <c r="ID149" s="13"/>
      <c r="IE149" s="13"/>
      <c r="IF149" s="13"/>
      <c r="IG149" s="13"/>
      <c r="IH149" s="13"/>
      <c r="II149" s="13"/>
      <c r="IJ149" s="13"/>
      <c r="IK149" s="13"/>
      <c r="IL149" s="13"/>
      <c r="IM149" s="13"/>
      <c r="IN149" s="13"/>
      <c r="IO149" s="13"/>
      <c r="IP149" s="13"/>
      <c r="IQ149" s="13"/>
      <c r="IR149" s="13"/>
    </row>
    <row r="150" spans="1:252" ht="12.75" customHeight="1">
      <c r="A150" s="10" t="str">
        <f>"-"</f>
        <v>-</v>
      </c>
      <c r="B150" s="11" t="s">
        <v>123</v>
      </c>
      <c r="C150" s="12" t="str">
        <f>"20"</f>
        <v>20</v>
      </c>
      <c r="D150" s="12">
        <v>5.36</v>
      </c>
      <c r="E150" s="12">
        <v>5.36</v>
      </c>
      <c r="F150" s="12">
        <v>3.84</v>
      </c>
      <c r="G150" s="12">
        <v>0</v>
      </c>
      <c r="H150" s="12">
        <v>0</v>
      </c>
      <c r="I150" s="12">
        <v>55.987200000000001</v>
      </c>
      <c r="J150" s="12">
        <v>2.27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  <c r="R150" s="12">
        <v>0</v>
      </c>
      <c r="S150" s="12">
        <v>0</v>
      </c>
      <c r="T150" s="12">
        <v>0.28999999999999998</v>
      </c>
      <c r="U150" s="12">
        <v>12.48</v>
      </c>
      <c r="V150" s="12">
        <v>57.38</v>
      </c>
      <c r="W150" s="12">
        <v>2.2999999999999998</v>
      </c>
      <c r="X150" s="12">
        <v>5.28</v>
      </c>
      <c r="Y150" s="12">
        <v>42.11</v>
      </c>
      <c r="Z150" s="12">
        <v>0.69</v>
      </c>
      <c r="AA150" s="12">
        <v>0</v>
      </c>
      <c r="AB150" s="12">
        <v>0</v>
      </c>
      <c r="AC150" s="12">
        <v>0</v>
      </c>
      <c r="AD150" s="12">
        <v>0.13</v>
      </c>
      <c r="AE150" s="12">
        <v>0.01</v>
      </c>
      <c r="AF150" s="12">
        <v>0.03</v>
      </c>
      <c r="AG150" s="12">
        <v>1.2</v>
      </c>
      <c r="AH150" s="12">
        <v>2.62</v>
      </c>
      <c r="AI150" s="12">
        <v>0</v>
      </c>
      <c r="AJ150" s="13">
        <v>0</v>
      </c>
      <c r="AK150" s="13">
        <v>298.08</v>
      </c>
      <c r="AL150" s="13">
        <v>225.22</v>
      </c>
      <c r="AM150" s="13">
        <v>425.66</v>
      </c>
      <c r="AN150" s="13">
        <v>745.63</v>
      </c>
      <c r="AO150" s="13">
        <v>128.16</v>
      </c>
      <c r="AP150" s="13">
        <v>231.26</v>
      </c>
      <c r="AQ150" s="13">
        <v>60.48</v>
      </c>
      <c r="AR150" s="13">
        <v>228.96</v>
      </c>
      <c r="AS150" s="13">
        <v>312.77</v>
      </c>
      <c r="AT150" s="13">
        <v>300.38</v>
      </c>
      <c r="AU150" s="13">
        <v>510.05</v>
      </c>
      <c r="AV150" s="13">
        <v>204.48</v>
      </c>
      <c r="AW150" s="13">
        <v>269.86</v>
      </c>
      <c r="AX150" s="13">
        <v>885.02</v>
      </c>
      <c r="AY150" s="13">
        <v>83.52</v>
      </c>
      <c r="AZ150" s="13">
        <v>197.28</v>
      </c>
      <c r="BA150" s="13">
        <v>224.64</v>
      </c>
      <c r="BB150" s="13">
        <v>189.5</v>
      </c>
      <c r="BC150" s="13">
        <v>74.59</v>
      </c>
      <c r="BD150" s="13">
        <v>0</v>
      </c>
      <c r="BE150" s="13">
        <v>0</v>
      </c>
      <c r="BF150" s="13">
        <v>0</v>
      </c>
      <c r="BG150" s="13">
        <v>0</v>
      </c>
      <c r="BH150" s="13">
        <v>0</v>
      </c>
      <c r="BI150" s="13">
        <v>0</v>
      </c>
      <c r="BJ150" s="13">
        <v>0</v>
      </c>
      <c r="BK150" s="13">
        <v>0</v>
      </c>
      <c r="BL150" s="13">
        <v>0</v>
      </c>
      <c r="BM150" s="13">
        <v>0</v>
      </c>
      <c r="BN150" s="13">
        <v>0</v>
      </c>
      <c r="BO150" s="13">
        <v>0</v>
      </c>
      <c r="BP150" s="13">
        <v>0</v>
      </c>
      <c r="BQ150" s="13">
        <v>0</v>
      </c>
      <c r="BR150" s="13">
        <v>0</v>
      </c>
      <c r="BS150" s="13">
        <v>0</v>
      </c>
      <c r="BT150" s="13">
        <v>0</v>
      </c>
      <c r="BU150" s="13">
        <v>0</v>
      </c>
      <c r="BV150" s="13">
        <v>0</v>
      </c>
      <c r="BW150" s="13">
        <v>0</v>
      </c>
      <c r="BX150" s="13">
        <v>0</v>
      </c>
      <c r="BY150" s="13">
        <v>0</v>
      </c>
      <c r="BZ150" s="13">
        <v>0</v>
      </c>
      <c r="CA150" s="13">
        <v>0</v>
      </c>
      <c r="CB150" s="13">
        <v>20.64</v>
      </c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  <c r="FT150" s="13"/>
      <c r="FU150" s="13"/>
      <c r="FV150" s="13"/>
      <c r="FW150" s="13"/>
      <c r="FX150" s="13"/>
      <c r="FY150" s="13"/>
      <c r="FZ150" s="13"/>
      <c r="GA150" s="13"/>
      <c r="GB150" s="13"/>
      <c r="GC150" s="13"/>
      <c r="GD150" s="13"/>
      <c r="GE150" s="13"/>
      <c r="GF150" s="13"/>
      <c r="GG150" s="13"/>
      <c r="GH150" s="13"/>
      <c r="GI150" s="13"/>
      <c r="GJ150" s="13"/>
      <c r="GK150" s="13"/>
      <c r="GL150" s="13"/>
      <c r="GM150" s="13"/>
      <c r="GN150" s="13"/>
      <c r="GO150" s="13"/>
      <c r="GP150" s="13"/>
      <c r="GQ150" s="13"/>
      <c r="GR150" s="13"/>
      <c r="GS150" s="13"/>
      <c r="GT150" s="13"/>
      <c r="GU150" s="13"/>
      <c r="GV150" s="13"/>
      <c r="GW150" s="13"/>
      <c r="GX150" s="13"/>
      <c r="GY150" s="13"/>
      <c r="GZ150" s="13"/>
      <c r="HA150" s="13"/>
      <c r="HB150" s="13"/>
      <c r="HC150" s="13"/>
      <c r="HD150" s="13"/>
      <c r="HE150" s="13"/>
      <c r="HF150" s="13"/>
      <c r="HG150" s="13"/>
      <c r="HH150" s="13"/>
      <c r="HI150" s="13"/>
      <c r="HJ150" s="13"/>
      <c r="HK150" s="13"/>
      <c r="HL150" s="13"/>
      <c r="HM150" s="13"/>
      <c r="HN150" s="13"/>
      <c r="HO150" s="13"/>
      <c r="HP150" s="13"/>
      <c r="HQ150" s="13"/>
      <c r="HR150" s="13"/>
      <c r="HS150" s="13"/>
      <c r="HT150" s="13"/>
      <c r="HU150" s="13"/>
      <c r="HV150" s="13"/>
      <c r="HW150" s="13"/>
      <c r="HX150" s="13"/>
      <c r="HY150" s="13"/>
      <c r="HZ150" s="13"/>
      <c r="IA150" s="13"/>
      <c r="IB150" s="13"/>
      <c r="IC150" s="13"/>
      <c r="ID150" s="13"/>
      <c r="IE150" s="13"/>
      <c r="IF150" s="13"/>
      <c r="IG150" s="13"/>
      <c r="IH150" s="13"/>
      <c r="II150" s="13"/>
      <c r="IJ150" s="13"/>
      <c r="IK150" s="13"/>
      <c r="IL150" s="13"/>
      <c r="IM150" s="13"/>
      <c r="IN150" s="13"/>
      <c r="IO150" s="13"/>
      <c r="IP150" s="13"/>
      <c r="IQ150" s="13"/>
      <c r="IR150" s="13"/>
    </row>
    <row r="151" spans="1:252" ht="12.75" customHeight="1">
      <c r="A151" s="10" t="str">
        <f>"2/6"</f>
        <v>2/6</v>
      </c>
      <c r="B151" s="11" t="s">
        <v>155</v>
      </c>
      <c r="C151" s="12" t="str">
        <f>"180"</f>
        <v>180</v>
      </c>
      <c r="D151" s="12">
        <v>17.510000000000002</v>
      </c>
      <c r="E151" s="12">
        <v>18.63</v>
      </c>
      <c r="F151" s="12">
        <v>19.079999999999998</v>
      </c>
      <c r="G151" s="12">
        <v>0</v>
      </c>
      <c r="H151" s="12">
        <v>3.05</v>
      </c>
      <c r="I151" s="12">
        <v>253.47462120000003</v>
      </c>
      <c r="J151" s="12">
        <v>8.01</v>
      </c>
      <c r="K151" s="12">
        <v>0.14000000000000001</v>
      </c>
      <c r="L151" s="12">
        <v>0</v>
      </c>
      <c r="M151" s="12">
        <v>0</v>
      </c>
      <c r="N151" s="12">
        <v>3.05</v>
      </c>
      <c r="O151" s="12">
        <v>0</v>
      </c>
      <c r="P151" s="12">
        <v>0</v>
      </c>
      <c r="Q151" s="12">
        <v>0</v>
      </c>
      <c r="R151" s="12">
        <v>0</v>
      </c>
      <c r="S151" s="12">
        <v>0.05</v>
      </c>
      <c r="T151" s="12">
        <v>2.68</v>
      </c>
      <c r="U151" s="12">
        <v>554.99</v>
      </c>
      <c r="V151" s="12">
        <v>231.65</v>
      </c>
      <c r="W151" s="12">
        <v>121.86</v>
      </c>
      <c r="X151" s="12">
        <v>20.3</v>
      </c>
      <c r="Y151" s="12">
        <v>266.49</v>
      </c>
      <c r="Z151" s="12">
        <v>3.01</v>
      </c>
      <c r="AA151" s="12">
        <v>223.56</v>
      </c>
      <c r="AB151" s="12">
        <v>83.88</v>
      </c>
      <c r="AC151" s="12">
        <v>390.24</v>
      </c>
      <c r="AD151" s="12">
        <v>0.87</v>
      </c>
      <c r="AE151" s="12">
        <v>0.08</v>
      </c>
      <c r="AF151" s="12">
        <v>0.54</v>
      </c>
      <c r="AG151" s="12">
        <v>0.26</v>
      </c>
      <c r="AH151" s="12">
        <v>5.27</v>
      </c>
      <c r="AI151" s="12">
        <v>0.26</v>
      </c>
      <c r="AJ151" s="13">
        <v>0</v>
      </c>
      <c r="AK151" s="13">
        <v>1058</v>
      </c>
      <c r="AL151" s="13">
        <v>834.93</v>
      </c>
      <c r="AM151" s="13">
        <v>1504.71</v>
      </c>
      <c r="AN151" s="13">
        <v>1251.8699999999999</v>
      </c>
      <c r="AO151" s="13">
        <v>573.49</v>
      </c>
      <c r="AP151" s="13">
        <v>837.36</v>
      </c>
      <c r="AQ151" s="13">
        <v>281.43</v>
      </c>
      <c r="AR151" s="13">
        <v>897.81</v>
      </c>
      <c r="AS151" s="13">
        <v>903.12</v>
      </c>
      <c r="AT151" s="13">
        <v>1000.24</v>
      </c>
      <c r="AU151" s="13">
        <v>1562.98</v>
      </c>
      <c r="AV151" s="13">
        <v>433.53</v>
      </c>
      <c r="AW151" s="13">
        <v>529.33000000000004</v>
      </c>
      <c r="AX151" s="13">
        <v>2258.35</v>
      </c>
      <c r="AY151" s="13">
        <v>17.77</v>
      </c>
      <c r="AZ151" s="13">
        <v>505.37</v>
      </c>
      <c r="BA151" s="13">
        <v>1180.83</v>
      </c>
      <c r="BB151" s="13">
        <v>692.15</v>
      </c>
      <c r="BC151" s="13">
        <v>384.51</v>
      </c>
      <c r="BD151" s="13">
        <v>0.15</v>
      </c>
      <c r="BE151" s="13">
        <v>7.0000000000000007E-2</v>
      </c>
      <c r="BF151" s="13">
        <v>0.04</v>
      </c>
      <c r="BG151" s="13">
        <v>0.08</v>
      </c>
      <c r="BH151" s="13">
        <v>0.1</v>
      </c>
      <c r="BI151" s="13">
        <v>0.44</v>
      </c>
      <c r="BJ151" s="13">
        <v>0</v>
      </c>
      <c r="BK151" s="13">
        <v>1.22</v>
      </c>
      <c r="BL151" s="13">
        <v>0</v>
      </c>
      <c r="BM151" s="13">
        <v>0.38</v>
      </c>
      <c r="BN151" s="13">
        <v>0</v>
      </c>
      <c r="BO151" s="13">
        <v>0</v>
      </c>
      <c r="BP151" s="13">
        <v>0</v>
      </c>
      <c r="BQ151" s="13">
        <v>0.09</v>
      </c>
      <c r="BR151" s="13">
        <v>0.13</v>
      </c>
      <c r="BS151" s="13">
        <v>1</v>
      </c>
      <c r="BT151" s="13">
        <v>0</v>
      </c>
      <c r="BU151" s="13">
        <v>0</v>
      </c>
      <c r="BV151" s="13">
        <v>0.06</v>
      </c>
      <c r="BW151" s="13">
        <v>0</v>
      </c>
      <c r="BX151" s="13">
        <v>0</v>
      </c>
      <c r="BY151" s="13">
        <v>0</v>
      </c>
      <c r="BZ151" s="13">
        <v>0</v>
      </c>
      <c r="CA151" s="13">
        <v>0</v>
      </c>
      <c r="CB151" s="13">
        <v>145.37</v>
      </c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  <c r="FT151" s="13"/>
      <c r="FU151" s="13"/>
      <c r="FV151" s="13"/>
      <c r="FW151" s="13"/>
      <c r="FX151" s="13"/>
      <c r="FY151" s="13"/>
      <c r="FZ151" s="13"/>
      <c r="GA151" s="13"/>
      <c r="GB151" s="13"/>
      <c r="GC151" s="13"/>
      <c r="GD151" s="13"/>
      <c r="GE151" s="13"/>
      <c r="GF151" s="13"/>
      <c r="GG151" s="13"/>
      <c r="GH151" s="13"/>
      <c r="GI151" s="13"/>
      <c r="GJ151" s="13"/>
      <c r="GK151" s="13"/>
      <c r="GL151" s="13"/>
      <c r="GM151" s="13"/>
      <c r="GN151" s="13"/>
      <c r="GO151" s="13"/>
      <c r="GP151" s="13"/>
      <c r="GQ151" s="13"/>
      <c r="GR151" s="13"/>
      <c r="GS151" s="13"/>
      <c r="GT151" s="13"/>
      <c r="GU151" s="13"/>
      <c r="GV151" s="13"/>
      <c r="GW151" s="13"/>
      <c r="GX151" s="13"/>
      <c r="GY151" s="13"/>
      <c r="GZ151" s="13"/>
      <c r="HA151" s="13"/>
      <c r="HB151" s="13"/>
      <c r="HC151" s="13"/>
      <c r="HD151" s="13"/>
      <c r="HE151" s="13"/>
      <c r="HF151" s="13"/>
      <c r="HG151" s="13"/>
      <c r="HH151" s="13"/>
      <c r="HI151" s="13"/>
      <c r="HJ151" s="13"/>
      <c r="HK151" s="13"/>
      <c r="HL151" s="13"/>
      <c r="HM151" s="13"/>
      <c r="HN151" s="13"/>
      <c r="HO151" s="13"/>
      <c r="HP151" s="13"/>
      <c r="HQ151" s="13"/>
      <c r="HR151" s="13"/>
      <c r="HS151" s="13"/>
      <c r="HT151" s="13"/>
      <c r="HU151" s="13"/>
      <c r="HV151" s="13"/>
      <c r="HW151" s="13"/>
      <c r="HX151" s="13"/>
      <c r="HY151" s="13"/>
      <c r="HZ151" s="13"/>
      <c r="IA151" s="13"/>
      <c r="IB151" s="13"/>
      <c r="IC151" s="13"/>
      <c r="ID151" s="13"/>
      <c r="IE151" s="13"/>
      <c r="IF151" s="13"/>
      <c r="IG151" s="13"/>
      <c r="IH151" s="13"/>
      <c r="II151" s="13"/>
      <c r="IJ151" s="13"/>
      <c r="IK151" s="13"/>
      <c r="IL151" s="13"/>
      <c r="IM151" s="13"/>
      <c r="IN151" s="13"/>
      <c r="IO151" s="13"/>
      <c r="IP151" s="13"/>
      <c r="IQ151" s="13"/>
      <c r="IR151" s="13"/>
    </row>
    <row r="152" spans="1:252" ht="12.75" customHeight="1">
      <c r="A152" s="10" t="str">
        <f>"6/10"</f>
        <v>6/10</v>
      </c>
      <c r="B152" s="11" t="s">
        <v>126</v>
      </c>
      <c r="C152" s="12" t="str">
        <f>"200"</f>
        <v>200</v>
      </c>
      <c r="D152" s="12">
        <v>0.35</v>
      </c>
      <c r="E152" s="12">
        <v>0</v>
      </c>
      <c r="F152" s="12">
        <v>0</v>
      </c>
      <c r="G152" s="12">
        <v>0</v>
      </c>
      <c r="H152" s="12">
        <v>23.31</v>
      </c>
      <c r="I152" s="12">
        <v>88.911519999999982</v>
      </c>
      <c r="J152" s="12">
        <v>0</v>
      </c>
      <c r="K152" s="12">
        <v>0</v>
      </c>
      <c r="L152" s="12">
        <v>0</v>
      </c>
      <c r="M152" s="12">
        <v>0</v>
      </c>
      <c r="N152" s="12">
        <v>22.72</v>
      </c>
      <c r="O152" s="12">
        <v>0</v>
      </c>
      <c r="P152" s="12">
        <v>0.59</v>
      </c>
      <c r="Q152" s="12">
        <v>0</v>
      </c>
      <c r="R152" s="12">
        <v>0</v>
      </c>
      <c r="S152" s="12">
        <v>0</v>
      </c>
      <c r="T152" s="12">
        <v>0.61</v>
      </c>
      <c r="U152" s="12">
        <v>0.1</v>
      </c>
      <c r="V152" s="12">
        <v>0.3</v>
      </c>
      <c r="W152" s="12">
        <v>0.28999999999999998</v>
      </c>
      <c r="X152" s="12">
        <v>0</v>
      </c>
      <c r="Y152" s="12">
        <v>0</v>
      </c>
      <c r="Z152" s="12">
        <v>0.03</v>
      </c>
      <c r="AA152" s="12">
        <v>0</v>
      </c>
      <c r="AB152" s="12">
        <v>0</v>
      </c>
      <c r="AC152" s="12">
        <v>0</v>
      </c>
      <c r="AD152" s="12">
        <v>0</v>
      </c>
      <c r="AE152" s="12">
        <v>0</v>
      </c>
      <c r="AF152" s="12">
        <v>0</v>
      </c>
      <c r="AG152" s="12">
        <v>0</v>
      </c>
      <c r="AH152" s="12">
        <v>0</v>
      </c>
      <c r="AI152" s="12">
        <v>0</v>
      </c>
      <c r="AJ152" s="13">
        <v>0</v>
      </c>
      <c r="AK152" s="13">
        <v>0</v>
      </c>
      <c r="AL152" s="13">
        <v>0</v>
      </c>
      <c r="AM152" s="13">
        <v>0</v>
      </c>
      <c r="AN152" s="13">
        <v>0</v>
      </c>
      <c r="AO152" s="13">
        <v>0</v>
      </c>
      <c r="AP152" s="13">
        <v>0</v>
      </c>
      <c r="AQ152" s="13">
        <v>0</v>
      </c>
      <c r="AR152" s="13">
        <v>0</v>
      </c>
      <c r="AS152" s="13">
        <v>0</v>
      </c>
      <c r="AT152" s="13">
        <v>0</v>
      </c>
      <c r="AU152" s="13">
        <v>0</v>
      </c>
      <c r="AV152" s="13">
        <v>0</v>
      </c>
      <c r="AW152" s="13">
        <v>0</v>
      </c>
      <c r="AX152" s="13">
        <v>0</v>
      </c>
      <c r="AY152" s="13">
        <v>0</v>
      </c>
      <c r="AZ152" s="13">
        <v>0</v>
      </c>
      <c r="BA152" s="13">
        <v>0</v>
      </c>
      <c r="BB152" s="13">
        <v>0</v>
      </c>
      <c r="BC152" s="13">
        <v>0</v>
      </c>
      <c r="BD152" s="13">
        <v>0</v>
      </c>
      <c r="BE152" s="13">
        <v>0</v>
      </c>
      <c r="BF152" s="13">
        <v>0</v>
      </c>
      <c r="BG152" s="13">
        <v>0</v>
      </c>
      <c r="BH152" s="13">
        <v>0</v>
      </c>
      <c r="BI152" s="13">
        <v>0</v>
      </c>
      <c r="BJ152" s="13">
        <v>0</v>
      </c>
      <c r="BK152" s="13">
        <v>0</v>
      </c>
      <c r="BL152" s="13">
        <v>0</v>
      </c>
      <c r="BM152" s="13">
        <v>0</v>
      </c>
      <c r="BN152" s="13">
        <v>0</v>
      </c>
      <c r="BO152" s="13">
        <v>0</v>
      </c>
      <c r="BP152" s="13">
        <v>0</v>
      </c>
      <c r="BQ152" s="13">
        <v>0</v>
      </c>
      <c r="BR152" s="13">
        <v>0</v>
      </c>
      <c r="BS152" s="13">
        <v>0</v>
      </c>
      <c r="BT152" s="13">
        <v>0</v>
      </c>
      <c r="BU152" s="13">
        <v>0</v>
      </c>
      <c r="BV152" s="13">
        <v>0</v>
      </c>
      <c r="BW152" s="13">
        <v>0</v>
      </c>
      <c r="BX152" s="13">
        <v>0</v>
      </c>
      <c r="BY152" s="13">
        <v>0</v>
      </c>
      <c r="BZ152" s="13">
        <v>0</v>
      </c>
      <c r="CA152" s="13">
        <v>0</v>
      </c>
      <c r="CB152" s="13">
        <v>213.81</v>
      </c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  <c r="FM152" s="13"/>
      <c r="FN152" s="13"/>
      <c r="FO152" s="13"/>
      <c r="FP152" s="13"/>
      <c r="FQ152" s="13"/>
      <c r="FR152" s="13"/>
      <c r="FS152" s="13"/>
      <c r="FT152" s="13"/>
      <c r="FU152" s="13"/>
      <c r="FV152" s="13"/>
      <c r="FW152" s="13"/>
      <c r="FX152" s="13"/>
      <c r="FY152" s="13"/>
      <c r="FZ152" s="13"/>
      <c r="GA152" s="13"/>
      <c r="GB152" s="13"/>
      <c r="GC152" s="13"/>
      <c r="GD152" s="13"/>
      <c r="GE152" s="13"/>
      <c r="GF152" s="13"/>
      <c r="GG152" s="13"/>
      <c r="GH152" s="13"/>
      <c r="GI152" s="13"/>
      <c r="GJ152" s="13"/>
      <c r="GK152" s="13"/>
      <c r="GL152" s="13"/>
      <c r="GM152" s="13"/>
      <c r="GN152" s="13"/>
      <c r="GO152" s="13"/>
      <c r="GP152" s="13"/>
      <c r="GQ152" s="13"/>
      <c r="GR152" s="13"/>
      <c r="GS152" s="13"/>
      <c r="GT152" s="13"/>
      <c r="GU152" s="13"/>
      <c r="GV152" s="13"/>
      <c r="GW152" s="13"/>
      <c r="GX152" s="13"/>
      <c r="GY152" s="13"/>
      <c r="GZ152" s="13"/>
      <c r="HA152" s="13"/>
      <c r="HB152" s="13"/>
      <c r="HC152" s="13"/>
      <c r="HD152" s="13"/>
      <c r="HE152" s="13"/>
      <c r="HF152" s="13"/>
      <c r="HG152" s="13"/>
      <c r="HH152" s="13"/>
      <c r="HI152" s="13"/>
      <c r="HJ152" s="13"/>
      <c r="HK152" s="13"/>
      <c r="HL152" s="13"/>
      <c r="HM152" s="13"/>
      <c r="HN152" s="13"/>
      <c r="HO152" s="13"/>
      <c r="HP152" s="13"/>
      <c r="HQ152" s="13"/>
      <c r="HR152" s="13"/>
      <c r="HS152" s="13"/>
      <c r="HT152" s="13"/>
      <c r="HU152" s="13"/>
      <c r="HV152" s="13"/>
      <c r="HW152" s="13"/>
      <c r="HX152" s="13"/>
      <c r="HY152" s="13"/>
      <c r="HZ152" s="13"/>
      <c r="IA152" s="13"/>
      <c r="IB152" s="13"/>
      <c r="IC152" s="13"/>
      <c r="ID152" s="13"/>
      <c r="IE152" s="13"/>
      <c r="IF152" s="13"/>
      <c r="IG152" s="13"/>
      <c r="IH152" s="13"/>
      <c r="II152" s="13"/>
      <c r="IJ152" s="13"/>
      <c r="IK152" s="13"/>
      <c r="IL152" s="13"/>
      <c r="IM152" s="13"/>
      <c r="IN152" s="13"/>
      <c r="IO152" s="13"/>
      <c r="IP152" s="13"/>
      <c r="IQ152" s="13"/>
      <c r="IR152" s="13"/>
    </row>
    <row r="153" spans="1:252" ht="12.75" customHeight="1">
      <c r="A153" s="10" t="str">
        <f>"пром."</f>
        <v>пром.</v>
      </c>
      <c r="B153" s="11" t="s">
        <v>92</v>
      </c>
      <c r="C153" s="12" t="str">
        <f>"40"</f>
        <v>40</v>
      </c>
      <c r="D153" s="12">
        <v>2.68</v>
      </c>
      <c r="E153" s="12">
        <v>0</v>
      </c>
      <c r="F153" s="12">
        <v>0.28000000000000003</v>
      </c>
      <c r="G153" s="12">
        <v>0</v>
      </c>
      <c r="H153" s="12">
        <v>20.079999999999998</v>
      </c>
      <c r="I153" s="12">
        <v>84.217280000000002</v>
      </c>
      <c r="J153" s="12">
        <v>0</v>
      </c>
      <c r="K153" s="12">
        <v>0</v>
      </c>
      <c r="L153" s="12">
        <v>0</v>
      </c>
      <c r="M153" s="12">
        <v>0</v>
      </c>
      <c r="N153" s="12">
        <v>17.12</v>
      </c>
      <c r="O153" s="12">
        <v>0</v>
      </c>
      <c r="P153" s="12">
        <v>2.96</v>
      </c>
      <c r="Q153" s="12">
        <v>0</v>
      </c>
      <c r="R153" s="12">
        <v>0</v>
      </c>
      <c r="S153" s="12">
        <v>0</v>
      </c>
      <c r="T153" s="12">
        <v>4.8099999999999996</v>
      </c>
      <c r="U153" s="12">
        <v>16.12</v>
      </c>
      <c r="V153" s="12">
        <v>748.96</v>
      </c>
      <c r="W153" s="12">
        <v>296.14</v>
      </c>
      <c r="X153" s="12">
        <v>93</v>
      </c>
      <c r="Y153" s="12">
        <v>83.88</v>
      </c>
      <c r="Z153" s="12">
        <v>9.9499999999999993</v>
      </c>
      <c r="AA153" s="12">
        <v>1344</v>
      </c>
      <c r="AB153" s="12">
        <v>0</v>
      </c>
      <c r="AC153" s="12">
        <v>84</v>
      </c>
      <c r="AD153" s="12">
        <v>0.68</v>
      </c>
      <c r="AE153" s="12">
        <v>0.08</v>
      </c>
      <c r="AF153" s="12">
        <v>0.43</v>
      </c>
      <c r="AG153" s="12">
        <v>0</v>
      </c>
      <c r="AH153" s="12">
        <v>3.58</v>
      </c>
      <c r="AI153" s="12">
        <v>20</v>
      </c>
      <c r="AJ153" s="13">
        <v>0</v>
      </c>
      <c r="AK153" s="13">
        <v>0</v>
      </c>
      <c r="AL153" s="13">
        <v>0</v>
      </c>
      <c r="AM153" s="13">
        <v>0</v>
      </c>
      <c r="AN153" s="13">
        <v>0</v>
      </c>
      <c r="AO153" s="13">
        <v>0</v>
      </c>
      <c r="AP153" s="13">
        <v>0</v>
      </c>
      <c r="AQ153" s="13">
        <v>0</v>
      </c>
      <c r="AR153" s="13">
        <v>0</v>
      </c>
      <c r="AS153" s="13">
        <v>0</v>
      </c>
      <c r="AT153" s="13">
        <v>0</v>
      </c>
      <c r="AU153" s="13">
        <v>0</v>
      </c>
      <c r="AV153" s="13">
        <v>0</v>
      </c>
      <c r="AW153" s="13">
        <v>0</v>
      </c>
      <c r="AX153" s="13">
        <v>0</v>
      </c>
      <c r="AY153" s="13">
        <v>0</v>
      </c>
      <c r="AZ153" s="13">
        <v>0</v>
      </c>
      <c r="BA153" s="13">
        <v>0</v>
      </c>
      <c r="BB153" s="13">
        <v>0</v>
      </c>
      <c r="BC153" s="13">
        <v>0</v>
      </c>
      <c r="BD153" s="13">
        <v>0</v>
      </c>
      <c r="BE153" s="13">
        <v>0</v>
      </c>
      <c r="BF153" s="13">
        <v>0</v>
      </c>
      <c r="BG153" s="13">
        <v>0.01</v>
      </c>
      <c r="BH153" s="13">
        <v>0</v>
      </c>
      <c r="BI153" s="13">
        <v>0.04</v>
      </c>
      <c r="BJ153" s="13">
        <v>0</v>
      </c>
      <c r="BK153" s="13">
        <v>0.35</v>
      </c>
      <c r="BL153" s="13">
        <v>0</v>
      </c>
      <c r="BM153" s="13">
        <v>0.12</v>
      </c>
      <c r="BN153" s="13">
        <v>0</v>
      </c>
      <c r="BO153" s="13">
        <v>0</v>
      </c>
      <c r="BP153" s="13">
        <v>0</v>
      </c>
      <c r="BQ153" s="13">
        <v>0</v>
      </c>
      <c r="BR153" s="13">
        <v>0.03</v>
      </c>
      <c r="BS153" s="13">
        <v>0.11</v>
      </c>
      <c r="BT153" s="13">
        <v>0</v>
      </c>
      <c r="BU153" s="13">
        <v>0</v>
      </c>
      <c r="BV153" s="13">
        <v>0.22</v>
      </c>
      <c r="BW153" s="13">
        <v>0.86</v>
      </c>
      <c r="BX153" s="13">
        <v>0</v>
      </c>
      <c r="BY153" s="13">
        <v>0</v>
      </c>
      <c r="BZ153" s="13">
        <v>0</v>
      </c>
      <c r="CA153" s="13">
        <v>0</v>
      </c>
      <c r="CB153" s="13">
        <v>3.2</v>
      </c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N153" s="13"/>
      <c r="FO153" s="13"/>
      <c r="FP153" s="13"/>
      <c r="FQ153" s="13"/>
      <c r="FR153" s="13"/>
      <c r="FS153" s="13"/>
      <c r="FT153" s="13"/>
      <c r="FU153" s="13"/>
      <c r="FV153" s="13"/>
      <c r="FW153" s="13"/>
      <c r="FX153" s="13"/>
      <c r="FY153" s="13"/>
      <c r="FZ153" s="13"/>
      <c r="GA153" s="13"/>
      <c r="GB153" s="13"/>
      <c r="GC153" s="13"/>
      <c r="GD153" s="13"/>
      <c r="GE153" s="13"/>
      <c r="GF153" s="13"/>
      <c r="GG153" s="13"/>
      <c r="GH153" s="13"/>
      <c r="GI153" s="13"/>
      <c r="GJ153" s="13"/>
      <c r="GK153" s="13"/>
      <c r="GL153" s="13"/>
      <c r="GM153" s="13"/>
      <c r="GN153" s="13"/>
      <c r="GO153" s="13"/>
      <c r="GP153" s="13"/>
      <c r="GQ153" s="13"/>
      <c r="GR153" s="13"/>
      <c r="GS153" s="13"/>
      <c r="GT153" s="13"/>
      <c r="GU153" s="13"/>
      <c r="GV153" s="13"/>
      <c r="GW153" s="13"/>
      <c r="GX153" s="13"/>
      <c r="GY153" s="13"/>
      <c r="GZ153" s="13"/>
      <c r="HA153" s="13"/>
      <c r="HB153" s="13"/>
      <c r="HC153" s="13"/>
      <c r="HD153" s="13"/>
      <c r="HE153" s="13"/>
      <c r="HF153" s="13"/>
      <c r="HG153" s="13"/>
      <c r="HH153" s="13"/>
      <c r="HI153" s="13"/>
      <c r="HJ153" s="13"/>
      <c r="HK153" s="13"/>
      <c r="HL153" s="13"/>
      <c r="HM153" s="13"/>
      <c r="HN153" s="13"/>
      <c r="HO153" s="13"/>
      <c r="HP153" s="13"/>
      <c r="HQ153" s="13"/>
      <c r="HR153" s="13"/>
      <c r="HS153" s="13"/>
      <c r="HT153" s="13"/>
      <c r="HU153" s="13"/>
      <c r="HV153" s="13"/>
      <c r="HW153" s="13"/>
      <c r="HX153" s="13"/>
      <c r="HY153" s="13"/>
      <c r="HZ153" s="13"/>
      <c r="IA153" s="13"/>
      <c r="IB153" s="13"/>
      <c r="IC153" s="13"/>
      <c r="ID153" s="13"/>
      <c r="IE153" s="13"/>
      <c r="IF153" s="13"/>
      <c r="IG153" s="13"/>
      <c r="IH153" s="13"/>
      <c r="II153" s="13"/>
      <c r="IJ153" s="13"/>
      <c r="IK153" s="13"/>
      <c r="IL153" s="13"/>
      <c r="IM153" s="13"/>
      <c r="IN153" s="13"/>
      <c r="IO153" s="13"/>
      <c r="IP153" s="13"/>
      <c r="IQ153" s="13"/>
      <c r="IR153" s="13"/>
    </row>
    <row r="154" spans="1:252" ht="12.75" customHeight="1">
      <c r="A154" s="14" t="str">
        <f>"пром."</f>
        <v>пром.</v>
      </c>
      <c r="B154" s="15" t="s">
        <v>93</v>
      </c>
      <c r="C154" s="16" t="str">
        <f>"25"</f>
        <v>25</v>
      </c>
      <c r="D154" s="16">
        <v>1.65</v>
      </c>
      <c r="E154" s="16">
        <v>0</v>
      </c>
      <c r="F154" s="16">
        <v>0.3</v>
      </c>
      <c r="G154" s="16">
        <v>0.3</v>
      </c>
      <c r="H154" s="16">
        <v>10.43</v>
      </c>
      <c r="I154" s="16">
        <v>48.344999999999999</v>
      </c>
      <c r="J154" s="16">
        <v>0.05</v>
      </c>
      <c r="K154" s="16">
        <v>0</v>
      </c>
      <c r="L154" s="16">
        <v>0</v>
      </c>
      <c r="M154" s="16">
        <v>0</v>
      </c>
      <c r="N154" s="16">
        <v>0.3</v>
      </c>
      <c r="O154" s="16">
        <v>8.0500000000000007</v>
      </c>
      <c r="P154" s="16">
        <v>2.08</v>
      </c>
      <c r="Q154" s="16">
        <v>0</v>
      </c>
      <c r="R154" s="16">
        <v>0</v>
      </c>
      <c r="S154" s="16">
        <v>0.25</v>
      </c>
      <c r="T154" s="16">
        <v>0.63</v>
      </c>
      <c r="U154" s="16">
        <v>152.5</v>
      </c>
      <c r="V154" s="16">
        <v>61.25</v>
      </c>
      <c r="W154" s="16">
        <v>8.75</v>
      </c>
      <c r="X154" s="16">
        <v>11.75</v>
      </c>
      <c r="Y154" s="16">
        <v>39.5</v>
      </c>
      <c r="Z154" s="16">
        <v>0.98</v>
      </c>
      <c r="AA154" s="16">
        <v>0</v>
      </c>
      <c r="AB154" s="16">
        <v>1.25</v>
      </c>
      <c r="AC154" s="16">
        <v>0.25</v>
      </c>
      <c r="AD154" s="16">
        <v>0.35</v>
      </c>
      <c r="AE154" s="16">
        <v>0.05</v>
      </c>
      <c r="AF154" s="16">
        <v>0.02</v>
      </c>
      <c r="AG154" s="16">
        <v>0.18</v>
      </c>
      <c r="AH154" s="16">
        <v>0.5</v>
      </c>
      <c r="AI154" s="16">
        <v>0</v>
      </c>
      <c r="AJ154" s="5">
        <v>0</v>
      </c>
      <c r="AK154" s="5">
        <v>80.5</v>
      </c>
      <c r="AL154" s="5">
        <v>62</v>
      </c>
      <c r="AM154" s="5">
        <v>106.75</v>
      </c>
      <c r="AN154" s="5">
        <v>55.75</v>
      </c>
      <c r="AO154" s="5">
        <v>23.25</v>
      </c>
      <c r="AP154" s="5">
        <v>49.5</v>
      </c>
      <c r="AQ154" s="5">
        <v>20</v>
      </c>
      <c r="AR154" s="5">
        <v>92.75</v>
      </c>
      <c r="AS154" s="5">
        <v>74.25</v>
      </c>
      <c r="AT154" s="5">
        <v>72.75</v>
      </c>
      <c r="AU154" s="5">
        <v>116</v>
      </c>
      <c r="AV154" s="5">
        <v>31</v>
      </c>
      <c r="AW154" s="5">
        <v>77.5</v>
      </c>
      <c r="AX154" s="5">
        <v>389.75</v>
      </c>
      <c r="AY154" s="5">
        <v>0</v>
      </c>
      <c r="AZ154" s="5">
        <v>131.5</v>
      </c>
      <c r="BA154" s="5">
        <v>72.75</v>
      </c>
      <c r="BB154" s="5">
        <v>45</v>
      </c>
      <c r="BC154" s="5">
        <v>32.5</v>
      </c>
      <c r="BD154" s="5">
        <v>0</v>
      </c>
      <c r="BE154" s="5">
        <v>0</v>
      </c>
      <c r="BF154" s="5">
        <v>0</v>
      </c>
      <c r="BG154" s="5">
        <v>0</v>
      </c>
      <c r="BH154" s="5">
        <v>0</v>
      </c>
      <c r="BI154" s="5">
        <v>0</v>
      </c>
      <c r="BJ154" s="5">
        <v>0</v>
      </c>
      <c r="BK154" s="5">
        <v>0.04</v>
      </c>
      <c r="BL154" s="5">
        <v>0</v>
      </c>
      <c r="BM154" s="5">
        <v>0</v>
      </c>
      <c r="BN154" s="5">
        <v>0.01</v>
      </c>
      <c r="BO154" s="5">
        <v>0</v>
      </c>
      <c r="BP154" s="5">
        <v>0</v>
      </c>
      <c r="BQ154" s="5">
        <v>0</v>
      </c>
      <c r="BR154" s="5">
        <v>0</v>
      </c>
      <c r="BS154" s="5">
        <v>0.03</v>
      </c>
      <c r="BT154" s="5">
        <v>0</v>
      </c>
      <c r="BU154" s="5">
        <v>0</v>
      </c>
      <c r="BV154" s="5">
        <v>0.12</v>
      </c>
      <c r="BW154" s="5">
        <v>0.02</v>
      </c>
      <c r="BX154" s="5">
        <v>0</v>
      </c>
      <c r="BY154" s="5">
        <v>0</v>
      </c>
      <c r="BZ154" s="5">
        <v>0</v>
      </c>
      <c r="CA154" s="5">
        <v>0</v>
      </c>
      <c r="CB154" s="5">
        <v>11.75</v>
      </c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  <c r="FD154" s="5"/>
      <c r="FE154" s="5"/>
      <c r="FF154" s="5"/>
      <c r="FG154" s="5"/>
      <c r="FH154" s="5"/>
      <c r="FI154" s="5"/>
      <c r="FJ154" s="5"/>
      <c r="FK154" s="5"/>
      <c r="FL154" s="5"/>
      <c r="FM154" s="5"/>
      <c r="FN154" s="5"/>
      <c r="FO154" s="5"/>
      <c r="FP154" s="5"/>
      <c r="FQ154" s="5"/>
      <c r="FR154" s="5"/>
      <c r="FS154" s="5"/>
      <c r="FT154" s="5"/>
      <c r="FU154" s="5"/>
      <c r="FV154" s="5"/>
      <c r="FW154" s="5"/>
      <c r="FX154" s="5"/>
      <c r="FY154" s="5"/>
      <c r="FZ154" s="5"/>
      <c r="GA154" s="5"/>
      <c r="GB154" s="5"/>
      <c r="GC154" s="5"/>
      <c r="GD154" s="5"/>
      <c r="GE154" s="5"/>
      <c r="GF154" s="5"/>
      <c r="GG154" s="5"/>
      <c r="GH154" s="5"/>
      <c r="GI154" s="5"/>
      <c r="GJ154" s="5"/>
      <c r="GK154" s="5"/>
      <c r="GL154" s="5"/>
      <c r="GM154" s="5"/>
      <c r="GN154" s="5"/>
      <c r="GO154" s="5"/>
      <c r="GP154" s="5"/>
      <c r="GQ154" s="5"/>
      <c r="GR154" s="5"/>
      <c r="GS154" s="5"/>
      <c r="GT154" s="5"/>
      <c r="GU154" s="5"/>
      <c r="GV154" s="5"/>
      <c r="GW154" s="5"/>
      <c r="GX154" s="5"/>
      <c r="GY154" s="5"/>
      <c r="GZ154" s="5"/>
      <c r="HA154" s="5"/>
      <c r="HB154" s="5"/>
      <c r="HC154" s="5"/>
      <c r="HD154" s="5"/>
      <c r="HE154" s="5"/>
      <c r="HF154" s="5"/>
      <c r="HG154" s="5"/>
      <c r="HH154" s="5"/>
      <c r="HI154" s="5"/>
      <c r="HJ154" s="5"/>
      <c r="HK154" s="5"/>
      <c r="HL154" s="5"/>
      <c r="HM154" s="5"/>
      <c r="HN154" s="5"/>
      <c r="HO154" s="5"/>
      <c r="HP154" s="5"/>
      <c r="HQ154" s="5"/>
      <c r="HR154" s="5"/>
      <c r="HS154" s="5"/>
      <c r="HT154" s="5"/>
      <c r="HU154" s="5"/>
      <c r="HV154" s="5"/>
      <c r="HW154" s="5"/>
      <c r="HX154" s="5"/>
      <c r="HY154" s="5"/>
      <c r="HZ154" s="5"/>
      <c r="IA154" s="5"/>
      <c r="IB154" s="5"/>
      <c r="IC154" s="5"/>
      <c r="ID154" s="5"/>
      <c r="IE154" s="5"/>
      <c r="IF154" s="5"/>
      <c r="IG154" s="5"/>
      <c r="IH154" s="5"/>
      <c r="II154" s="5"/>
      <c r="IJ154" s="5"/>
      <c r="IK154" s="5"/>
      <c r="IL154" s="5"/>
      <c r="IM154" s="5"/>
      <c r="IN154" s="5"/>
      <c r="IO154" s="5"/>
      <c r="IP154" s="5"/>
      <c r="IQ154" s="5"/>
      <c r="IR154" s="5"/>
    </row>
    <row r="155" spans="1:252" ht="12.75" customHeight="1">
      <c r="A155" s="17"/>
      <c r="B155" s="18" t="s">
        <v>103</v>
      </c>
      <c r="C155" s="19"/>
      <c r="D155" s="19">
        <v>34.25</v>
      </c>
      <c r="E155" s="19">
        <v>23.99</v>
      </c>
      <c r="F155" s="19">
        <v>35.020000000000003</v>
      </c>
      <c r="G155" s="19">
        <v>11.82</v>
      </c>
      <c r="H155" s="19">
        <v>92.12</v>
      </c>
      <c r="I155" s="19">
        <v>791.94</v>
      </c>
      <c r="J155" s="19">
        <v>11.81</v>
      </c>
      <c r="K155" s="19">
        <v>7.29</v>
      </c>
      <c r="L155" s="19">
        <v>0</v>
      </c>
      <c r="M155" s="19">
        <v>0</v>
      </c>
      <c r="N155" s="19">
        <v>55.2</v>
      </c>
      <c r="O155" s="19">
        <v>25.69</v>
      </c>
      <c r="P155" s="19">
        <v>11.22</v>
      </c>
      <c r="Q155" s="19">
        <v>0</v>
      </c>
      <c r="R155" s="19">
        <v>0</v>
      </c>
      <c r="S155" s="19">
        <v>0.75</v>
      </c>
      <c r="T155" s="19">
        <v>11.9</v>
      </c>
      <c r="U155" s="19">
        <v>958.34</v>
      </c>
      <c r="V155" s="19">
        <v>1841.91</v>
      </c>
      <c r="W155" s="19">
        <v>489.85</v>
      </c>
      <c r="X155" s="19">
        <v>204.01</v>
      </c>
      <c r="Y155" s="19">
        <v>588.1</v>
      </c>
      <c r="Z155" s="19">
        <v>17.329999999999998</v>
      </c>
      <c r="AA155" s="19">
        <v>1567.56</v>
      </c>
      <c r="AB155" s="19">
        <v>10694.48</v>
      </c>
      <c r="AC155" s="19">
        <v>2576.77</v>
      </c>
      <c r="AD155" s="19">
        <v>7.51</v>
      </c>
      <c r="AE155" s="19">
        <v>0.47</v>
      </c>
      <c r="AF155" s="19">
        <v>1.1399999999999999</v>
      </c>
      <c r="AG155" s="19">
        <v>3.55</v>
      </c>
      <c r="AH155" s="19">
        <v>15.6</v>
      </c>
      <c r="AI155" s="19">
        <v>27.49</v>
      </c>
      <c r="AJ155" s="20">
        <v>0</v>
      </c>
      <c r="AK155" s="20">
        <v>1693.32</v>
      </c>
      <c r="AL155" s="20">
        <v>1395.67</v>
      </c>
      <c r="AM155" s="20">
        <v>2435.63</v>
      </c>
      <c r="AN155" s="20">
        <v>2432.2199999999998</v>
      </c>
      <c r="AO155" s="20">
        <v>780.31</v>
      </c>
      <c r="AP155" s="20">
        <v>1339.62</v>
      </c>
      <c r="AQ155" s="20">
        <v>433.21</v>
      </c>
      <c r="AR155" s="20">
        <v>1473.93</v>
      </c>
      <c r="AS155" s="20">
        <v>1552.55</v>
      </c>
      <c r="AT155" s="20">
        <v>1829.57</v>
      </c>
      <c r="AU155" s="20">
        <v>2804.87</v>
      </c>
      <c r="AV155" s="20">
        <v>781.92</v>
      </c>
      <c r="AW155" s="20">
        <v>1117.31</v>
      </c>
      <c r="AX155" s="20">
        <v>4527.3500000000004</v>
      </c>
      <c r="AY155" s="20">
        <v>101.29</v>
      </c>
      <c r="AZ155" s="20">
        <v>1012.21</v>
      </c>
      <c r="BA155" s="20">
        <v>1692.17</v>
      </c>
      <c r="BB155" s="20">
        <v>1098.46</v>
      </c>
      <c r="BC155" s="20">
        <v>560.69000000000005</v>
      </c>
      <c r="BD155" s="20">
        <v>0.15</v>
      </c>
      <c r="BE155" s="20">
        <v>7.0000000000000007E-2</v>
      </c>
      <c r="BF155" s="20">
        <v>0.04</v>
      </c>
      <c r="BG155" s="20">
        <v>0.09</v>
      </c>
      <c r="BH155" s="20">
        <v>0.1</v>
      </c>
      <c r="BI155" s="20">
        <v>0.48</v>
      </c>
      <c r="BJ155" s="20">
        <v>0</v>
      </c>
      <c r="BK155" s="20">
        <v>2.36</v>
      </c>
      <c r="BL155" s="20">
        <v>0</v>
      </c>
      <c r="BM155" s="20">
        <v>0.96</v>
      </c>
      <c r="BN155" s="20">
        <v>0.04</v>
      </c>
      <c r="BO155" s="20">
        <v>0.08</v>
      </c>
      <c r="BP155" s="20">
        <v>0</v>
      </c>
      <c r="BQ155" s="20">
        <v>0.09</v>
      </c>
      <c r="BR155" s="20">
        <v>0.17</v>
      </c>
      <c r="BS155" s="20">
        <v>3.86</v>
      </c>
      <c r="BT155" s="20">
        <v>0</v>
      </c>
      <c r="BU155" s="20">
        <v>0</v>
      </c>
      <c r="BV155" s="20">
        <v>6.99</v>
      </c>
      <c r="BW155" s="20">
        <v>0.91</v>
      </c>
      <c r="BX155" s="20">
        <v>0</v>
      </c>
      <c r="BY155" s="20">
        <v>0</v>
      </c>
      <c r="BZ155" s="20">
        <v>0</v>
      </c>
      <c r="CA155" s="20">
        <v>0</v>
      </c>
      <c r="CB155" s="20">
        <v>717.71</v>
      </c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0"/>
      <c r="CP155" s="20"/>
      <c r="CQ155" s="20"/>
      <c r="CR155" s="20"/>
      <c r="CS155" s="20"/>
      <c r="CT155" s="20"/>
      <c r="CU155" s="20"/>
      <c r="CV155" s="20"/>
      <c r="CW155" s="20"/>
      <c r="CX155" s="20"/>
      <c r="CY155" s="20"/>
      <c r="CZ155" s="20"/>
      <c r="DA155" s="20"/>
      <c r="DB155" s="20"/>
      <c r="DC155" s="20"/>
      <c r="DD155" s="20"/>
      <c r="DE155" s="20"/>
      <c r="DF155" s="20"/>
      <c r="DG155" s="20"/>
      <c r="DH155" s="20"/>
      <c r="DI155" s="20"/>
      <c r="DJ155" s="20"/>
      <c r="DK155" s="20"/>
      <c r="DL155" s="20"/>
      <c r="DM155" s="20"/>
      <c r="DN155" s="20"/>
      <c r="DO155" s="20"/>
      <c r="DP155" s="20"/>
      <c r="DQ155" s="20"/>
      <c r="DR155" s="20"/>
      <c r="DS155" s="20"/>
      <c r="DT155" s="20"/>
      <c r="DU155" s="20"/>
      <c r="DV155" s="20"/>
      <c r="DW155" s="20"/>
      <c r="DX155" s="20"/>
      <c r="DY155" s="20"/>
      <c r="DZ155" s="20"/>
      <c r="EA155" s="20"/>
      <c r="EB155" s="20"/>
      <c r="EC155" s="20"/>
      <c r="ED155" s="20"/>
      <c r="EE155" s="20"/>
      <c r="EF155" s="20"/>
      <c r="EG155" s="20"/>
      <c r="EH155" s="20"/>
      <c r="EI155" s="20"/>
      <c r="EJ155" s="20"/>
      <c r="EK155" s="20"/>
      <c r="EL155" s="20"/>
      <c r="EM155" s="20"/>
      <c r="EN155" s="20"/>
      <c r="EO155" s="20"/>
      <c r="EP155" s="20"/>
      <c r="EQ155" s="20"/>
      <c r="ER155" s="20"/>
      <c r="ES155" s="20"/>
      <c r="ET155" s="20"/>
      <c r="EU155" s="20"/>
      <c r="EV155" s="20"/>
      <c r="EW155" s="20"/>
      <c r="EX155" s="20"/>
      <c r="EY155" s="20"/>
      <c r="EZ155" s="20"/>
      <c r="FA155" s="20"/>
      <c r="FB155" s="20"/>
      <c r="FC155" s="20"/>
      <c r="FD155" s="20"/>
      <c r="FE155" s="20"/>
      <c r="FF155" s="20"/>
      <c r="FG155" s="20"/>
      <c r="FH155" s="20"/>
      <c r="FI155" s="20"/>
      <c r="FJ155" s="20"/>
      <c r="FK155" s="20"/>
      <c r="FL155" s="20"/>
      <c r="FM155" s="20"/>
      <c r="FN155" s="20"/>
      <c r="FO155" s="20"/>
      <c r="FP155" s="20"/>
      <c r="FQ155" s="20"/>
      <c r="FR155" s="20"/>
      <c r="FS155" s="20"/>
      <c r="FT155" s="20"/>
      <c r="FU155" s="20"/>
      <c r="FV155" s="20"/>
      <c r="FW155" s="20"/>
      <c r="FX155" s="20"/>
      <c r="FY155" s="20"/>
      <c r="FZ155" s="20"/>
      <c r="GA155" s="20"/>
      <c r="GB155" s="20"/>
      <c r="GC155" s="20"/>
      <c r="GD155" s="20"/>
      <c r="GE155" s="20"/>
      <c r="GF155" s="20"/>
      <c r="GG155" s="20"/>
      <c r="GH155" s="20"/>
      <c r="GI155" s="20"/>
      <c r="GJ155" s="20"/>
      <c r="GK155" s="20"/>
      <c r="GL155" s="20"/>
      <c r="GM155" s="20"/>
      <c r="GN155" s="20"/>
      <c r="GO155" s="20"/>
      <c r="GP155" s="20"/>
      <c r="GQ155" s="20"/>
      <c r="GR155" s="20"/>
      <c r="GS155" s="20"/>
      <c r="GT155" s="20"/>
      <c r="GU155" s="20"/>
      <c r="GV155" s="20"/>
      <c r="GW155" s="20"/>
      <c r="GX155" s="20"/>
      <c r="GY155" s="20"/>
      <c r="GZ155" s="20"/>
      <c r="HA155" s="20"/>
      <c r="HB155" s="20"/>
      <c r="HC155" s="20"/>
      <c r="HD155" s="20"/>
      <c r="HE155" s="20"/>
      <c r="HF155" s="20"/>
      <c r="HG155" s="20"/>
      <c r="HH155" s="20"/>
      <c r="HI155" s="20"/>
      <c r="HJ155" s="20"/>
      <c r="HK155" s="20"/>
      <c r="HL155" s="20"/>
      <c r="HM155" s="20"/>
      <c r="HN155" s="20"/>
      <c r="HO155" s="20"/>
      <c r="HP155" s="20"/>
      <c r="HQ155" s="20"/>
      <c r="HR155" s="20"/>
      <c r="HS155" s="20"/>
      <c r="HT155" s="20"/>
      <c r="HU155" s="20"/>
      <c r="HV155" s="20"/>
      <c r="HW155" s="20"/>
      <c r="HX155" s="20"/>
      <c r="HY155" s="20"/>
      <c r="HZ155" s="20"/>
      <c r="IA155" s="20"/>
      <c r="IB155" s="20"/>
      <c r="IC155" s="20"/>
      <c r="ID155" s="20"/>
      <c r="IE155" s="20"/>
      <c r="IF155" s="20"/>
      <c r="IG155" s="20"/>
      <c r="IH155" s="20"/>
      <c r="II155" s="20"/>
      <c r="IJ155" s="20"/>
      <c r="IK155" s="20"/>
      <c r="IL155" s="20"/>
      <c r="IM155" s="20"/>
      <c r="IN155" s="20"/>
      <c r="IO155" s="20"/>
      <c r="IP155" s="20"/>
      <c r="IQ155" s="20"/>
      <c r="IR155" s="20"/>
    </row>
    <row r="156" spans="1:252" ht="12.75" customHeight="1">
      <c r="A156" s="17"/>
      <c r="B156" s="18" t="s">
        <v>95</v>
      </c>
      <c r="C156" s="19"/>
      <c r="D156" s="19">
        <f>SUM(D146+D155)</f>
        <v>57.129999999999995</v>
      </c>
      <c r="E156" s="19">
        <f t="shared" ref="E156:I156" si="14">SUM(E146+E155)</f>
        <v>38.099999999999994</v>
      </c>
      <c r="F156" s="19">
        <f>SUM(F146+F155)</f>
        <v>51.800000000000004</v>
      </c>
      <c r="G156" s="19">
        <f t="shared" si="14"/>
        <v>14.71</v>
      </c>
      <c r="H156" s="19">
        <f t="shared" si="14"/>
        <v>178.84</v>
      </c>
      <c r="I156" s="19">
        <f t="shared" si="14"/>
        <v>1362.14</v>
      </c>
      <c r="J156" s="19">
        <v>11.81</v>
      </c>
      <c r="K156" s="19">
        <v>7.29</v>
      </c>
      <c r="L156" s="19">
        <v>0</v>
      </c>
      <c r="M156" s="19">
        <v>0</v>
      </c>
      <c r="N156" s="19">
        <v>55.2</v>
      </c>
      <c r="O156" s="19">
        <v>25.69</v>
      </c>
      <c r="P156" s="19">
        <v>11.22</v>
      </c>
      <c r="Q156" s="19">
        <v>0</v>
      </c>
      <c r="R156" s="19">
        <v>0</v>
      </c>
      <c r="S156" s="19">
        <v>0.75</v>
      </c>
      <c r="T156" s="19">
        <v>11.9</v>
      </c>
      <c r="U156" s="19">
        <v>958.34</v>
      </c>
      <c r="V156" s="19">
        <v>1841.91</v>
      </c>
      <c r="W156" s="19">
        <v>489.85</v>
      </c>
      <c r="X156" s="19">
        <v>204.01</v>
      </c>
      <c r="Y156" s="19">
        <v>588.1</v>
      </c>
      <c r="Z156" s="19">
        <v>17.329999999999998</v>
      </c>
      <c r="AA156" s="19">
        <v>1567.56</v>
      </c>
      <c r="AB156" s="19">
        <v>10694.48</v>
      </c>
      <c r="AC156" s="19">
        <v>2576.77</v>
      </c>
      <c r="AD156" s="19">
        <v>7.51</v>
      </c>
      <c r="AE156" s="19">
        <v>0.47</v>
      </c>
      <c r="AF156" s="19">
        <v>1.1399999999999999</v>
      </c>
      <c r="AG156" s="19">
        <v>3.55</v>
      </c>
      <c r="AH156" s="19">
        <v>15.6</v>
      </c>
      <c r="AI156" s="19">
        <v>27.49</v>
      </c>
      <c r="AJ156" s="20">
        <v>0</v>
      </c>
      <c r="AK156" s="20">
        <v>1693.32</v>
      </c>
      <c r="AL156" s="20">
        <v>1395.67</v>
      </c>
      <c r="AM156" s="20">
        <v>2435.63</v>
      </c>
      <c r="AN156" s="20">
        <v>2432.2199999999998</v>
      </c>
      <c r="AO156" s="20">
        <v>780.31</v>
      </c>
      <c r="AP156" s="20">
        <v>1339.62</v>
      </c>
      <c r="AQ156" s="20">
        <v>433.21</v>
      </c>
      <c r="AR156" s="20">
        <v>1473.93</v>
      </c>
      <c r="AS156" s="20">
        <v>1552.55</v>
      </c>
      <c r="AT156" s="20">
        <v>1829.57</v>
      </c>
      <c r="AU156" s="20">
        <v>2804.87</v>
      </c>
      <c r="AV156" s="20">
        <v>781.92</v>
      </c>
      <c r="AW156" s="20">
        <v>1117.31</v>
      </c>
      <c r="AX156" s="20">
        <v>4527.3500000000004</v>
      </c>
      <c r="AY156" s="20">
        <v>101.29</v>
      </c>
      <c r="AZ156" s="20">
        <v>1012.21</v>
      </c>
      <c r="BA156" s="20">
        <v>1692.17</v>
      </c>
      <c r="BB156" s="20">
        <v>1098.46</v>
      </c>
      <c r="BC156" s="20">
        <v>560.69000000000005</v>
      </c>
      <c r="BD156" s="20">
        <v>0.15</v>
      </c>
      <c r="BE156" s="20">
        <v>7.0000000000000007E-2</v>
      </c>
      <c r="BF156" s="20">
        <v>0.04</v>
      </c>
      <c r="BG156" s="20">
        <v>0.09</v>
      </c>
      <c r="BH156" s="20">
        <v>0.1</v>
      </c>
      <c r="BI156" s="20">
        <v>0.48</v>
      </c>
      <c r="BJ156" s="20">
        <v>0</v>
      </c>
      <c r="BK156" s="20">
        <v>2.36</v>
      </c>
      <c r="BL156" s="20">
        <v>0</v>
      </c>
      <c r="BM156" s="20">
        <v>0.96</v>
      </c>
      <c r="BN156" s="20">
        <v>0.04</v>
      </c>
      <c r="BO156" s="20">
        <v>0.08</v>
      </c>
      <c r="BP156" s="20">
        <v>0</v>
      </c>
      <c r="BQ156" s="20">
        <v>0.09</v>
      </c>
      <c r="BR156" s="20">
        <v>0.17</v>
      </c>
      <c r="BS156" s="20">
        <v>3.86</v>
      </c>
      <c r="BT156" s="20">
        <v>0</v>
      </c>
      <c r="BU156" s="20">
        <v>0</v>
      </c>
      <c r="BV156" s="20">
        <v>6.99</v>
      </c>
      <c r="BW156" s="20">
        <v>0.91</v>
      </c>
      <c r="BX156" s="20">
        <v>0</v>
      </c>
      <c r="BY156" s="20">
        <v>0</v>
      </c>
      <c r="BZ156" s="20">
        <v>0</v>
      </c>
      <c r="CA156" s="20">
        <v>0</v>
      </c>
      <c r="CB156" s="20">
        <v>717.71</v>
      </c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/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/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/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/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0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  <c r="IK156" s="20"/>
      <c r="IL156" s="20"/>
      <c r="IM156" s="20"/>
      <c r="IN156" s="20"/>
      <c r="IO156" s="20"/>
      <c r="IP156" s="20"/>
      <c r="IQ156" s="20"/>
      <c r="IR156" s="20"/>
    </row>
    <row r="158" spans="1:252" ht="12.75" customHeight="1">
      <c r="B158" s="21" t="s">
        <v>134</v>
      </c>
    </row>
    <row r="159" spans="1:252" ht="12.75" customHeight="1">
      <c r="B159" s="8" t="s">
        <v>87</v>
      </c>
    </row>
    <row r="160" spans="1:252" ht="12.75" customHeight="1">
      <c r="A160" s="10" t="str">
        <f>"5/9"</f>
        <v>5/9</v>
      </c>
      <c r="B160" s="11" t="s">
        <v>132</v>
      </c>
      <c r="C160" s="12" t="str">
        <f>"100"</f>
        <v>100</v>
      </c>
      <c r="D160" s="12">
        <v>17.010000000000002</v>
      </c>
      <c r="E160" s="12">
        <v>0.69</v>
      </c>
      <c r="F160" s="12">
        <v>3.61</v>
      </c>
      <c r="G160" s="12">
        <v>1.63</v>
      </c>
      <c r="H160" s="12">
        <v>9.2899999999999991</v>
      </c>
      <c r="I160" s="12">
        <v>137.99190999999999</v>
      </c>
      <c r="J160" s="12">
        <v>0.76</v>
      </c>
      <c r="K160" s="12">
        <v>1.3</v>
      </c>
      <c r="L160" s="12">
        <v>0</v>
      </c>
      <c r="M160" s="12">
        <v>0</v>
      </c>
      <c r="N160" s="12">
        <v>1.36</v>
      </c>
      <c r="O160" s="12">
        <v>7.78</v>
      </c>
      <c r="P160" s="12">
        <v>0.15</v>
      </c>
      <c r="Q160" s="12">
        <v>0</v>
      </c>
      <c r="R160" s="12">
        <v>0</v>
      </c>
      <c r="S160" s="12">
        <v>0.03</v>
      </c>
      <c r="T160" s="12">
        <v>0.93</v>
      </c>
      <c r="U160" s="12">
        <v>175.24</v>
      </c>
      <c r="V160" s="12">
        <v>35.21</v>
      </c>
      <c r="W160" s="12">
        <v>29.3</v>
      </c>
      <c r="X160" s="12">
        <v>3.83</v>
      </c>
      <c r="Y160" s="12">
        <v>22.4</v>
      </c>
      <c r="Z160" s="12">
        <v>0.08</v>
      </c>
      <c r="AA160" s="12">
        <v>4</v>
      </c>
      <c r="AB160" s="12">
        <v>2.5</v>
      </c>
      <c r="AC160" s="12">
        <v>5.5</v>
      </c>
      <c r="AD160" s="12">
        <v>0.94</v>
      </c>
      <c r="AE160" s="12">
        <v>0.02</v>
      </c>
      <c r="AF160" s="12">
        <v>0.04</v>
      </c>
      <c r="AG160" s="12">
        <v>7.0000000000000007E-2</v>
      </c>
      <c r="AH160" s="12">
        <v>0.32</v>
      </c>
      <c r="AI160" s="12">
        <v>7.0000000000000007E-2</v>
      </c>
      <c r="AJ160" s="13">
        <v>0</v>
      </c>
      <c r="AK160" s="13">
        <v>101.94</v>
      </c>
      <c r="AL160" s="13">
        <v>101.75</v>
      </c>
      <c r="AM160" s="13">
        <v>168.43</v>
      </c>
      <c r="AN160" s="13">
        <v>86.18</v>
      </c>
      <c r="AO160" s="13">
        <v>37.590000000000003</v>
      </c>
      <c r="AP160" s="13">
        <v>71.099999999999994</v>
      </c>
      <c r="AQ160" s="13">
        <v>24.76</v>
      </c>
      <c r="AR160" s="13">
        <v>105.05</v>
      </c>
      <c r="AS160" s="13">
        <v>44.4</v>
      </c>
      <c r="AT160" s="13">
        <v>59.66</v>
      </c>
      <c r="AU160" s="13">
        <v>49.6</v>
      </c>
      <c r="AV160" s="13">
        <v>26.87</v>
      </c>
      <c r="AW160" s="13">
        <v>47.39</v>
      </c>
      <c r="AX160" s="13">
        <v>402.08</v>
      </c>
      <c r="AY160" s="13">
        <v>0</v>
      </c>
      <c r="AZ160" s="13">
        <v>129.72999999999999</v>
      </c>
      <c r="BA160" s="13">
        <v>59.38</v>
      </c>
      <c r="BB160" s="13">
        <v>80</v>
      </c>
      <c r="BC160" s="13">
        <v>35.020000000000003</v>
      </c>
      <c r="BD160" s="13">
        <v>0</v>
      </c>
      <c r="BE160" s="13">
        <v>0</v>
      </c>
      <c r="BF160" s="13">
        <v>0</v>
      </c>
      <c r="BG160" s="13">
        <v>0</v>
      </c>
      <c r="BH160" s="13">
        <v>0</v>
      </c>
      <c r="BI160" s="13">
        <v>0</v>
      </c>
      <c r="BJ160" s="13">
        <v>0</v>
      </c>
      <c r="BK160" s="13">
        <v>0.11</v>
      </c>
      <c r="BL160" s="13">
        <v>0</v>
      </c>
      <c r="BM160" s="13">
        <v>0.06</v>
      </c>
      <c r="BN160" s="13">
        <v>0</v>
      </c>
      <c r="BO160" s="13">
        <v>0.01</v>
      </c>
      <c r="BP160" s="13">
        <v>0</v>
      </c>
      <c r="BQ160" s="13">
        <v>0</v>
      </c>
      <c r="BR160" s="13">
        <v>0</v>
      </c>
      <c r="BS160" s="13">
        <v>0.37</v>
      </c>
      <c r="BT160" s="13">
        <v>0</v>
      </c>
      <c r="BU160" s="13">
        <v>0</v>
      </c>
      <c r="BV160" s="13">
        <v>0.94</v>
      </c>
      <c r="BW160" s="13">
        <v>0</v>
      </c>
      <c r="BX160" s="13">
        <v>0</v>
      </c>
      <c r="BY160" s="13">
        <v>0</v>
      </c>
      <c r="BZ160" s="13">
        <v>0</v>
      </c>
      <c r="CA160" s="13">
        <v>0</v>
      </c>
      <c r="CB160" s="13">
        <v>84.13</v>
      </c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  <c r="FL160" s="13"/>
      <c r="FM160" s="13"/>
      <c r="FN160" s="13"/>
      <c r="FO160" s="13"/>
      <c r="FP160" s="13"/>
      <c r="FQ160" s="13"/>
      <c r="FR160" s="13"/>
      <c r="FS160" s="13"/>
      <c r="FT160" s="13"/>
      <c r="FU160" s="13"/>
      <c r="FV160" s="13"/>
      <c r="FW160" s="13"/>
      <c r="FX160" s="13"/>
      <c r="FY160" s="13"/>
      <c r="FZ160" s="13"/>
      <c r="GA160" s="13"/>
      <c r="GB160" s="13"/>
      <c r="GC160" s="13"/>
      <c r="GD160" s="13"/>
      <c r="GE160" s="13"/>
      <c r="GF160" s="13"/>
      <c r="GG160" s="13"/>
      <c r="GH160" s="13"/>
      <c r="GI160" s="13"/>
      <c r="GJ160" s="13"/>
      <c r="GK160" s="13"/>
      <c r="GL160" s="13"/>
      <c r="GM160" s="13"/>
      <c r="GN160" s="13"/>
      <c r="GO160" s="13"/>
      <c r="GP160" s="13"/>
      <c r="GQ160" s="13"/>
      <c r="GR160" s="13"/>
      <c r="GS160" s="13"/>
      <c r="GT160" s="13"/>
      <c r="GU160" s="13"/>
      <c r="GV160" s="13"/>
      <c r="GW160" s="13"/>
      <c r="GX160" s="13"/>
      <c r="GY160" s="13"/>
      <c r="GZ160" s="13"/>
      <c r="HA160" s="13"/>
      <c r="HB160" s="13"/>
      <c r="HC160" s="13"/>
      <c r="HD160" s="13"/>
      <c r="HE160" s="13"/>
      <c r="HF160" s="13"/>
      <c r="HG160" s="13"/>
      <c r="HH160" s="13"/>
      <c r="HI160" s="13"/>
      <c r="HJ160" s="13"/>
      <c r="HK160" s="13"/>
      <c r="HL160" s="13"/>
      <c r="HM160" s="13"/>
      <c r="HN160" s="13"/>
      <c r="HO160" s="13"/>
      <c r="HP160" s="13"/>
      <c r="HQ160" s="13"/>
      <c r="HR160" s="13"/>
      <c r="HS160" s="13"/>
      <c r="HT160" s="13"/>
      <c r="HU160" s="13"/>
      <c r="HV160" s="13"/>
      <c r="HW160" s="13"/>
      <c r="HX160" s="13"/>
      <c r="HY160" s="13"/>
      <c r="HZ160" s="13"/>
      <c r="IA160" s="13"/>
      <c r="IB160" s="13"/>
      <c r="IC160" s="13"/>
      <c r="ID160" s="13"/>
      <c r="IE160" s="13"/>
      <c r="IF160" s="13"/>
      <c r="IG160" s="13"/>
      <c r="IH160" s="13"/>
      <c r="II160" s="13"/>
      <c r="IJ160" s="13"/>
      <c r="IK160" s="13"/>
      <c r="IL160" s="13"/>
      <c r="IM160" s="13"/>
      <c r="IN160" s="13"/>
      <c r="IO160" s="13"/>
      <c r="IP160" s="13"/>
      <c r="IQ160" s="13"/>
      <c r="IR160" s="13"/>
    </row>
    <row r="161" spans="1:252" ht="12.75" customHeight="1">
      <c r="A161" s="10" t="str">
        <f>"46/3"</f>
        <v>46/3</v>
      </c>
      <c r="B161" s="11" t="s">
        <v>90</v>
      </c>
      <c r="C161" s="12" t="str">
        <f>"180"</f>
        <v>180</v>
      </c>
      <c r="D161" s="12">
        <v>6.36</v>
      </c>
      <c r="E161" s="12">
        <v>0.04</v>
      </c>
      <c r="F161" s="12">
        <v>3.57</v>
      </c>
      <c r="G161" s="12">
        <v>0.8</v>
      </c>
      <c r="H161" s="12">
        <v>40.93</v>
      </c>
      <c r="I161" s="12">
        <v>220.7282094</v>
      </c>
      <c r="J161" s="12">
        <v>2.2400000000000002</v>
      </c>
      <c r="K161" s="12">
        <v>0.1</v>
      </c>
      <c r="L161" s="12">
        <v>0</v>
      </c>
      <c r="M161" s="12">
        <v>0</v>
      </c>
      <c r="N161" s="12">
        <v>1.17</v>
      </c>
      <c r="O161" s="12">
        <v>37.700000000000003</v>
      </c>
      <c r="P161" s="12">
        <v>2.06</v>
      </c>
      <c r="Q161" s="12">
        <v>0</v>
      </c>
      <c r="R161" s="12">
        <v>0</v>
      </c>
      <c r="S161" s="12">
        <v>0</v>
      </c>
      <c r="T161" s="12">
        <v>0.82</v>
      </c>
      <c r="U161" s="12">
        <v>176.71</v>
      </c>
      <c r="V161" s="12">
        <v>67.47</v>
      </c>
      <c r="W161" s="12">
        <v>12.64</v>
      </c>
      <c r="X161" s="12">
        <v>8.61</v>
      </c>
      <c r="Y161" s="12">
        <v>47.79</v>
      </c>
      <c r="Z161" s="12">
        <v>0.87</v>
      </c>
      <c r="AA161" s="12">
        <v>10.8</v>
      </c>
      <c r="AB161" s="12">
        <v>10.8</v>
      </c>
      <c r="AC161" s="12">
        <v>20.25</v>
      </c>
      <c r="AD161" s="12">
        <v>0.96</v>
      </c>
      <c r="AE161" s="12">
        <v>0.08</v>
      </c>
      <c r="AF161" s="12">
        <v>0.02</v>
      </c>
      <c r="AG161" s="12">
        <v>0.59</v>
      </c>
      <c r="AH161" s="12">
        <v>1.78</v>
      </c>
      <c r="AI161" s="12">
        <v>0</v>
      </c>
      <c r="AJ161" s="13">
        <v>0</v>
      </c>
      <c r="AK161" s="13">
        <v>275.61</v>
      </c>
      <c r="AL161" s="13">
        <v>251.98</v>
      </c>
      <c r="AM161" s="13">
        <v>472.07</v>
      </c>
      <c r="AN161" s="13">
        <v>147.44999999999999</v>
      </c>
      <c r="AO161" s="13">
        <v>89.89</v>
      </c>
      <c r="AP161" s="13">
        <v>182.63</v>
      </c>
      <c r="AQ161" s="13">
        <v>59.92</v>
      </c>
      <c r="AR161" s="13">
        <v>292.87</v>
      </c>
      <c r="AS161" s="13">
        <v>193.67</v>
      </c>
      <c r="AT161" s="13">
        <v>233.51</v>
      </c>
      <c r="AU161" s="13">
        <v>200.31</v>
      </c>
      <c r="AV161" s="13">
        <v>117.69</v>
      </c>
      <c r="AW161" s="13">
        <v>204.66</v>
      </c>
      <c r="AX161" s="13">
        <v>1797.43</v>
      </c>
      <c r="AY161" s="13">
        <v>0</v>
      </c>
      <c r="AZ161" s="13">
        <v>566.38</v>
      </c>
      <c r="BA161" s="13">
        <v>293.38</v>
      </c>
      <c r="BB161" s="13">
        <v>147.32</v>
      </c>
      <c r="BC161" s="13">
        <v>116.63</v>
      </c>
      <c r="BD161" s="13">
        <v>0.11</v>
      </c>
      <c r="BE161" s="13">
        <v>0.05</v>
      </c>
      <c r="BF161" s="13">
        <v>0.03</v>
      </c>
      <c r="BG161" s="13">
        <v>0.06</v>
      </c>
      <c r="BH161" s="13">
        <v>7.0000000000000007E-2</v>
      </c>
      <c r="BI161" s="13">
        <v>0.31</v>
      </c>
      <c r="BJ161" s="13">
        <v>0</v>
      </c>
      <c r="BK161" s="13">
        <v>0.97</v>
      </c>
      <c r="BL161" s="13">
        <v>0</v>
      </c>
      <c r="BM161" s="13">
        <v>0.28000000000000003</v>
      </c>
      <c r="BN161" s="13">
        <v>0</v>
      </c>
      <c r="BO161" s="13">
        <v>0</v>
      </c>
      <c r="BP161" s="13">
        <v>0</v>
      </c>
      <c r="BQ161" s="13">
        <v>0.06</v>
      </c>
      <c r="BR161" s="13">
        <v>0.1</v>
      </c>
      <c r="BS161" s="13">
        <v>0.72</v>
      </c>
      <c r="BT161" s="13">
        <v>0</v>
      </c>
      <c r="BU161" s="13">
        <v>0</v>
      </c>
      <c r="BV161" s="13">
        <v>0.28999999999999998</v>
      </c>
      <c r="BW161" s="13">
        <v>0.01</v>
      </c>
      <c r="BX161" s="13">
        <v>0</v>
      </c>
      <c r="BY161" s="13">
        <v>0</v>
      </c>
      <c r="BZ161" s="13">
        <v>0</v>
      </c>
      <c r="CA161" s="13">
        <v>0</v>
      </c>
      <c r="CB161" s="13">
        <v>9.08</v>
      </c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N161" s="13"/>
      <c r="FO161" s="13"/>
      <c r="FP161" s="13"/>
      <c r="FQ161" s="13"/>
      <c r="FR161" s="13"/>
      <c r="FS161" s="13"/>
      <c r="FT161" s="13"/>
      <c r="FU161" s="13"/>
      <c r="FV161" s="13"/>
      <c r="FW161" s="13"/>
      <c r="FX161" s="13"/>
      <c r="FY161" s="13"/>
      <c r="FZ161" s="13"/>
      <c r="GA161" s="13"/>
      <c r="GB161" s="13"/>
      <c r="GC161" s="13"/>
      <c r="GD161" s="13"/>
      <c r="GE161" s="13"/>
      <c r="GF161" s="13"/>
      <c r="GG161" s="13"/>
      <c r="GH161" s="13"/>
      <c r="GI161" s="13"/>
      <c r="GJ161" s="13"/>
      <c r="GK161" s="13"/>
      <c r="GL161" s="13"/>
      <c r="GM161" s="13"/>
      <c r="GN161" s="13"/>
      <c r="GO161" s="13"/>
      <c r="GP161" s="13"/>
      <c r="GQ161" s="13"/>
      <c r="GR161" s="13"/>
      <c r="GS161" s="13"/>
      <c r="GT161" s="13"/>
      <c r="GU161" s="13"/>
      <c r="GV161" s="13"/>
      <c r="GW161" s="13"/>
      <c r="GX161" s="13"/>
      <c r="GY161" s="13"/>
      <c r="GZ161" s="13"/>
      <c r="HA161" s="13"/>
      <c r="HB161" s="13"/>
      <c r="HC161" s="13"/>
      <c r="HD161" s="13"/>
      <c r="HE161" s="13"/>
      <c r="HF161" s="13"/>
      <c r="HG161" s="13"/>
      <c r="HH161" s="13"/>
      <c r="HI161" s="13"/>
      <c r="HJ161" s="13"/>
      <c r="HK161" s="13"/>
      <c r="HL161" s="13"/>
      <c r="HM161" s="13"/>
      <c r="HN161" s="13"/>
      <c r="HO161" s="13"/>
      <c r="HP161" s="13"/>
      <c r="HQ161" s="13"/>
      <c r="HR161" s="13"/>
      <c r="HS161" s="13"/>
      <c r="HT161" s="13"/>
      <c r="HU161" s="13"/>
      <c r="HV161" s="13"/>
      <c r="HW161" s="13"/>
      <c r="HX161" s="13"/>
      <c r="HY161" s="13"/>
      <c r="HZ161" s="13"/>
      <c r="IA161" s="13"/>
      <c r="IB161" s="13"/>
      <c r="IC161" s="13"/>
      <c r="ID161" s="13"/>
      <c r="IE161" s="13"/>
      <c r="IF161" s="13"/>
      <c r="IG161" s="13"/>
      <c r="IH161" s="13"/>
      <c r="II161" s="13"/>
      <c r="IJ161" s="13"/>
      <c r="IK161" s="13"/>
      <c r="IL161" s="13"/>
      <c r="IM161" s="13"/>
      <c r="IN161" s="13"/>
      <c r="IO161" s="13"/>
      <c r="IP161" s="13"/>
      <c r="IQ161" s="13"/>
      <c r="IR161" s="13"/>
    </row>
    <row r="162" spans="1:252" ht="12.75" customHeight="1">
      <c r="A162" s="10" t="str">
        <f>"27/10"</f>
        <v>27/10</v>
      </c>
      <c r="B162" s="11" t="s">
        <v>91</v>
      </c>
      <c r="C162" s="12" t="str">
        <f>"200"</f>
        <v>200</v>
      </c>
      <c r="D162" s="12">
        <v>0.08</v>
      </c>
      <c r="E162" s="12">
        <v>0</v>
      </c>
      <c r="F162" s="12">
        <v>0.02</v>
      </c>
      <c r="G162" s="12">
        <v>0.02</v>
      </c>
      <c r="H162" s="12">
        <v>9.84</v>
      </c>
      <c r="I162" s="12">
        <v>37.802231999999989</v>
      </c>
      <c r="J162" s="12">
        <v>0</v>
      </c>
      <c r="K162" s="12">
        <v>0</v>
      </c>
      <c r="L162" s="12">
        <v>0</v>
      </c>
      <c r="M162" s="12">
        <v>0</v>
      </c>
      <c r="N162" s="12">
        <v>9.8000000000000007</v>
      </c>
      <c r="O162" s="12">
        <v>0</v>
      </c>
      <c r="P162" s="12">
        <v>0.04</v>
      </c>
      <c r="Q162" s="12">
        <v>0</v>
      </c>
      <c r="R162" s="12">
        <v>0</v>
      </c>
      <c r="S162" s="12">
        <v>0</v>
      </c>
      <c r="T162" s="12">
        <v>0.03</v>
      </c>
      <c r="U162" s="12">
        <v>0.1</v>
      </c>
      <c r="V162" s="12">
        <v>0.3</v>
      </c>
      <c r="W162" s="12">
        <v>0.28999999999999998</v>
      </c>
      <c r="X162" s="12">
        <v>0</v>
      </c>
      <c r="Y162" s="12">
        <v>0</v>
      </c>
      <c r="Z162" s="12">
        <v>0.03</v>
      </c>
      <c r="AA162" s="12">
        <v>0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3">
        <v>0</v>
      </c>
      <c r="AK162" s="13">
        <v>0</v>
      </c>
      <c r="AL162" s="13">
        <v>0</v>
      </c>
      <c r="AM162" s="13">
        <v>0</v>
      </c>
      <c r="AN162" s="13">
        <v>0</v>
      </c>
      <c r="AO162" s="13">
        <v>0</v>
      </c>
      <c r="AP162" s="13">
        <v>0</v>
      </c>
      <c r="AQ162" s="13">
        <v>0</v>
      </c>
      <c r="AR162" s="13">
        <v>0</v>
      </c>
      <c r="AS162" s="13">
        <v>0</v>
      </c>
      <c r="AT162" s="13">
        <v>0</v>
      </c>
      <c r="AU162" s="13">
        <v>0</v>
      </c>
      <c r="AV162" s="13">
        <v>0</v>
      </c>
      <c r="AW162" s="13">
        <v>0</v>
      </c>
      <c r="AX162" s="13">
        <v>0</v>
      </c>
      <c r="AY162" s="13">
        <v>0</v>
      </c>
      <c r="AZ162" s="13">
        <v>0</v>
      </c>
      <c r="BA162" s="13">
        <v>0</v>
      </c>
      <c r="BB162" s="13">
        <v>0</v>
      </c>
      <c r="BC162" s="13">
        <v>0</v>
      </c>
      <c r="BD162" s="13">
        <v>0</v>
      </c>
      <c r="BE162" s="13">
        <v>0</v>
      </c>
      <c r="BF162" s="13">
        <v>0</v>
      </c>
      <c r="BG162" s="13">
        <v>0</v>
      </c>
      <c r="BH162" s="13">
        <v>0</v>
      </c>
      <c r="BI162" s="13">
        <v>0</v>
      </c>
      <c r="BJ162" s="13">
        <v>0</v>
      </c>
      <c r="BK162" s="13">
        <v>0</v>
      </c>
      <c r="BL162" s="13">
        <v>0</v>
      </c>
      <c r="BM162" s="13">
        <v>0</v>
      </c>
      <c r="BN162" s="13">
        <v>0</v>
      </c>
      <c r="BO162" s="13">
        <v>0</v>
      </c>
      <c r="BP162" s="13">
        <v>0</v>
      </c>
      <c r="BQ162" s="13">
        <v>0</v>
      </c>
      <c r="BR162" s="13">
        <v>0</v>
      </c>
      <c r="BS162" s="13">
        <v>0</v>
      </c>
      <c r="BT162" s="13">
        <v>0</v>
      </c>
      <c r="BU162" s="13">
        <v>0</v>
      </c>
      <c r="BV162" s="13">
        <v>0</v>
      </c>
      <c r="BW162" s="13">
        <v>0</v>
      </c>
      <c r="BX162" s="13">
        <v>0</v>
      </c>
      <c r="BY162" s="13">
        <v>0</v>
      </c>
      <c r="BZ162" s="13">
        <v>0</v>
      </c>
      <c r="CA162" s="13">
        <v>0</v>
      </c>
      <c r="CB162" s="13">
        <v>200.04</v>
      </c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  <c r="FT162" s="13"/>
      <c r="FU162" s="13"/>
      <c r="FV162" s="13"/>
      <c r="FW162" s="13"/>
      <c r="FX162" s="13"/>
      <c r="FY162" s="13"/>
      <c r="FZ162" s="13"/>
      <c r="GA162" s="13"/>
      <c r="GB162" s="13"/>
      <c r="GC162" s="13"/>
      <c r="GD162" s="13"/>
      <c r="GE162" s="13"/>
      <c r="GF162" s="13"/>
      <c r="GG162" s="13"/>
      <c r="GH162" s="13"/>
      <c r="GI162" s="13"/>
      <c r="GJ162" s="13"/>
      <c r="GK162" s="13"/>
      <c r="GL162" s="13"/>
      <c r="GM162" s="13"/>
      <c r="GN162" s="13"/>
      <c r="GO162" s="13"/>
      <c r="GP162" s="13"/>
      <c r="GQ162" s="13"/>
      <c r="GR162" s="13"/>
      <c r="GS162" s="13"/>
      <c r="GT162" s="13"/>
      <c r="GU162" s="13"/>
      <c r="GV162" s="13"/>
      <c r="GW162" s="13"/>
      <c r="GX162" s="13"/>
      <c r="GY162" s="13"/>
      <c r="GZ162" s="13"/>
      <c r="HA162" s="13"/>
      <c r="HB162" s="13"/>
      <c r="HC162" s="13"/>
      <c r="HD162" s="13"/>
      <c r="HE162" s="13"/>
      <c r="HF162" s="13"/>
      <c r="HG162" s="13"/>
      <c r="HH162" s="13"/>
      <c r="HI162" s="13"/>
      <c r="HJ162" s="13"/>
      <c r="HK162" s="13"/>
      <c r="HL162" s="13"/>
      <c r="HM162" s="13"/>
      <c r="HN162" s="13"/>
      <c r="HO162" s="13"/>
      <c r="HP162" s="13"/>
      <c r="HQ162" s="13"/>
      <c r="HR162" s="13"/>
      <c r="HS162" s="13"/>
      <c r="HT162" s="13"/>
      <c r="HU162" s="13"/>
      <c r="HV162" s="13"/>
      <c r="HW162" s="13"/>
      <c r="HX162" s="13"/>
      <c r="HY162" s="13"/>
      <c r="HZ162" s="13"/>
      <c r="IA162" s="13"/>
      <c r="IB162" s="13"/>
      <c r="IC162" s="13"/>
      <c r="ID162" s="13"/>
      <c r="IE162" s="13"/>
      <c r="IF162" s="13"/>
      <c r="IG162" s="13"/>
      <c r="IH162" s="13"/>
      <c r="II162" s="13"/>
      <c r="IJ162" s="13"/>
      <c r="IK162" s="13"/>
      <c r="IL162" s="13"/>
      <c r="IM162" s="13"/>
      <c r="IN162" s="13"/>
      <c r="IO162" s="13"/>
      <c r="IP162" s="13"/>
      <c r="IQ162" s="13"/>
      <c r="IR162" s="13"/>
    </row>
    <row r="163" spans="1:252" ht="12.75" customHeight="1">
      <c r="A163" s="10" t="str">
        <f>"пром."</f>
        <v>пром.</v>
      </c>
      <c r="B163" s="11" t="s">
        <v>92</v>
      </c>
      <c r="C163" s="12" t="str">
        <f>"40"</f>
        <v>40</v>
      </c>
      <c r="D163" s="12">
        <v>2.68</v>
      </c>
      <c r="E163" s="12">
        <v>0</v>
      </c>
      <c r="F163" s="12">
        <v>0.28000000000000003</v>
      </c>
      <c r="G163" s="12">
        <v>0</v>
      </c>
      <c r="H163" s="12">
        <v>20.079999999999998</v>
      </c>
      <c r="I163" s="12">
        <v>84.217280000000002</v>
      </c>
      <c r="J163" s="12">
        <v>0</v>
      </c>
      <c r="K163" s="12">
        <v>0</v>
      </c>
      <c r="L163" s="12">
        <v>0</v>
      </c>
      <c r="M163" s="12">
        <v>0</v>
      </c>
      <c r="N163" s="12">
        <v>17.12</v>
      </c>
      <c r="O163" s="12">
        <v>0</v>
      </c>
      <c r="P163" s="12">
        <v>2.96</v>
      </c>
      <c r="Q163" s="12">
        <v>0</v>
      </c>
      <c r="R163" s="12">
        <v>0</v>
      </c>
      <c r="S163" s="12">
        <v>0</v>
      </c>
      <c r="T163" s="12">
        <v>4.8099999999999996</v>
      </c>
      <c r="U163" s="12">
        <v>16.12</v>
      </c>
      <c r="V163" s="12">
        <v>748.96</v>
      </c>
      <c r="W163" s="12">
        <v>296.14</v>
      </c>
      <c r="X163" s="12">
        <v>93</v>
      </c>
      <c r="Y163" s="12">
        <v>83.88</v>
      </c>
      <c r="Z163" s="12">
        <v>9.9499999999999993</v>
      </c>
      <c r="AA163" s="12">
        <v>1344</v>
      </c>
      <c r="AB163" s="12">
        <v>0</v>
      </c>
      <c r="AC163" s="12">
        <v>84</v>
      </c>
      <c r="AD163" s="12">
        <v>0.68</v>
      </c>
      <c r="AE163" s="12">
        <v>0.08</v>
      </c>
      <c r="AF163" s="12">
        <v>0.43</v>
      </c>
      <c r="AG163" s="12">
        <v>0</v>
      </c>
      <c r="AH163" s="12">
        <v>3.58</v>
      </c>
      <c r="AI163" s="12">
        <v>20</v>
      </c>
      <c r="AJ163" s="13">
        <v>0</v>
      </c>
      <c r="AK163" s="13">
        <v>0</v>
      </c>
      <c r="AL163" s="13">
        <v>0</v>
      </c>
      <c r="AM163" s="13">
        <v>0</v>
      </c>
      <c r="AN163" s="13">
        <v>0</v>
      </c>
      <c r="AO163" s="13">
        <v>0</v>
      </c>
      <c r="AP163" s="13">
        <v>0</v>
      </c>
      <c r="AQ163" s="13">
        <v>0</v>
      </c>
      <c r="AR163" s="13">
        <v>0</v>
      </c>
      <c r="AS163" s="13">
        <v>0</v>
      </c>
      <c r="AT163" s="13">
        <v>0</v>
      </c>
      <c r="AU163" s="13">
        <v>0</v>
      </c>
      <c r="AV163" s="13">
        <v>0</v>
      </c>
      <c r="AW163" s="13">
        <v>0</v>
      </c>
      <c r="AX163" s="13">
        <v>0</v>
      </c>
      <c r="AY163" s="13">
        <v>0</v>
      </c>
      <c r="AZ163" s="13">
        <v>0</v>
      </c>
      <c r="BA163" s="13">
        <v>0</v>
      </c>
      <c r="BB163" s="13">
        <v>0</v>
      </c>
      <c r="BC163" s="13">
        <v>0</v>
      </c>
      <c r="BD163" s="13">
        <v>0</v>
      </c>
      <c r="BE163" s="13">
        <v>0</v>
      </c>
      <c r="BF163" s="13">
        <v>0</v>
      </c>
      <c r="BG163" s="13">
        <v>0.01</v>
      </c>
      <c r="BH163" s="13">
        <v>0</v>
      </c>
      <c r="BI163" s="13">
        <v>0.04</v>
      </c>
      <c r="BJ163" s="13">
        <v>0</v>
      </c>
      <c r="BK163" s="13">
        <v>0.35</v>
      </c>
      <c r="BL163" s="13">
        <v>0</v>
      </c>
      <c r="BM163" s="13">
        <v>0.12</v>
      </c>
      <c r="BN163" s="13">
        <v>0</v>
      </c>
      <c r="BO163" s="13">
        <v>0</v>
      </c>
      <c r="BP163" s="13">
        <v>0</v>
      </c>
      <c r="BQ163" s="13">
        <v>0</v>
      </c>
      <c r="BR163" s="13">
        <v>0.03</v>
      </c>
      <c r="BS163" s="13">
        <v>0.11</v>
      </c>
      <c r="BT163" s="13">
        <v>0</v>
      </c>
      <c r="BU163" s="13">
        <v>0</v>
      </c>
      <c r="BV163" s="13">
        <v>0.22</v>
      </c>
      <c r="BW163" s="13">
        <v>0.86</v>
      </c>
      <c r="BX163" s="13">
        <v>0</v>
      </c>
      <c r="BY163" s="13">
        <v>0</v>
      </c>
      <c r="BZ163" s="13">
        <v>0</v>
      </c>
      <c r="CA163" s="13">
        <v>0</v>
      </c>
      <c r="CB163" s="13">
        <v>3.2</v>
      </c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  <c r="FT163" s="13"/>
      <c r="FU163" s="13"/>
      <c r="FV163" s="13"/>
      <c r="FW163" s="13"/>
      <c r="FX163" s="13"/>
      <c r="FY163" s="13"/>
      <c r="FZ163" s="13"/>
      <c r="GA163" s="13"/>
      <c r="GB163" s="13"/>
      <c r="GC163" s="13"/>
      <c r="GD163" s="13"/>
      <c r="GE163" s="13"/>
      <c r="GF163" s="13"/>
      <c r="GG163" s="13"/>
      <c r="GH163" s="13"/>
      <c r="GI163" s="13"/>
      <c r="GJ163" s="13"/>
      <c r="GK163" s="13"/>
      <c r="GL163" s="13"/>
      <c r="GM163" s="13"/>
      <c r="GN163" s="13"/>
      <c r="GO163" s="13"/>
      <c r="GP163" s="13"/>
      <c r="GQ163" s="13"/>
      <c r="GR163" s="13"/>
      <c r="GS163" s="13"/>
      <c r="GT163" s="13"/>
      <c r="GU163" s="13"/>
      <c r="GV163" s="13"/>
      <c r="GW163" s="13"/>
      <c r="GX163" s="13"/>
      <c r="GY163" s="13"/>
      <c r="GZ163" s="13"/>
      <c r="HA163" s="13"/>
      <c r="HB163" s="13"/>
      <c r="HC163" s="13"/>
      <c r="HD163" s="13"/>
      <c r="HE163" s="13"/>
      <c r="HF163" s="13"/>
      <c r="HG163" s="13"/>
      <c r="HH163" s="13"/>
      <c r="HI163" s="13"/>
      <c r="HJ163" s="13"/>
      <c r="HK163" s="13"/>
      <c r="HL163" s="13"/>
      <c r="HM163" s="13"/>
      <c r="HN163" s="13"/>
      <c r="HO163" s="13"/>
      <c r="HP163" s="13"/>
      <c r="HQ163" s="13"/>
      <c r="HR163" s="13"/>
      <c r="HS163" s="13"/>
      <c r="HT163" s="13"/>
      <c r="HU163" s="13"/>
      <c r="HV163" s="13"/>
      <c r="HW163" s="13"/>
      <c r="HX163" s="13"/>
      <c r="HY163" s="13"/>
      <c r="HZ163" s="13"/>
      <c r="IA163" s="13"/>
      <c r="IB163" s="13"/>
      <c r="IC163" s="13"/>
      <c r="ID163" s="13"/>
      <c r="IE163" s="13"/>
      <c r="IF163" s="13"/>
      <c r="IG163" s="13"/>
      <c r="IH163" s="13"/>
      <c r="II163" s="13"/>
      <c r="IJ163" s="13"/>
      <c r="IK163" s="13"/>
      <c r="IL163" s="13"/>
      <c r="IM163" s="13"/>
      <c r="IN163" s="13"/>
      <c r="IO163" s="13"/>
      <c r="IP163" s="13"/>
      <c r="IQ163" s="13"/>
      <c r="IR163" s="13"/>
    </row>
    <row r="164" spans="1:252" ht="12.75" customHeight="1">
      <c r="A164" s="14" t="str">
        <f>"пром."</f>
        <v>пром.</v>
      </c>
      <c r="B164" s="15" t="s">
        <v>93</v>
      </c>
      <c r="C164" s="16" t="str">
        <f>"30"</f>
        <v>30</v>
      </c>
      <c r="D164" s="16">
        <v>1.98</v>
      </c>
      <c r="E164" s="16">
        <v>0</v>
      </c>
      <c r="F164" s="16">
        <v>0.36</v>
      </c>
      <c r="G164" s="16">
        <v>0.36</v>
      </c>
      <c r="H164" s="16">
        <v>12.51</v>
      </c>
      <c r="I164" s="16">
        <v>58.013999999999996</v>
      </c>
      <c r="J164" s="16">
        <v>0.06</v>
      </c>
      <c r="K164" s="16">
        <v>0</v>
      </c>
      <c r="L164" s="16">
        <v>0</v>
      </c>
      <c r="M164" s="16">
        <v>0</v>
      </c>
      <c r="N164" s="16">
        <v>0.36</v>
      </c>
      <c r="O164" s="16">
        <v>9.66</v>
      </c>
      <c r="P164" s="16">
        <v>2.4900000000000002</v>
      </c>
      <c r="Q164" s="16">
        <v>0</v>
      </c>
      <c r="R164" s="16">
        <v>0</v>
      </c>
      <c r="S164" s="16">
        <v>0.3</v>
      </c>
      <c r="T164" s="16">
        <v>0.75</v>
      </c>
      <c r="U164" s="16">
        <v>183</v>
      </c>
      <c r="V164" s="16">
        <v>73.5</v>
      </c>
      <c r="W164" s="16">
        <v>10.5</v>
      </c>
      <c r="X164" s="16">
        <v>14.1</v>
      </c>
      <c r="Y164" s="16">
        <v>47.4</v>
      </c>
      <c r="Z164" s="16">
        <v>1.17</v>
      </c>
      <c r="AA164" s="16">
        <v>0</v>
      </c>
      <c r="AB164" s="16">
        <v>1.5</v>
      </c>
      <c r="AC164" s="16">
        <v>0.3</v>
      </c>
      <c r="AD164" s="16">
        <v>0.42</v>
      </c>
      <c r="AE164" s="16">
        <v>0.05</v>
      </c>
      <c r="AF164" s="16">
        <v>0.02</v>
      </c>
      <c r="AG164" s="16">
        <v>0.21</v>
      </c>
      <c r="AH164" s="16">
        <v>0.6</v>
      </c>
      <c r="AI164" s="16">
        <v>0</v>
      </c>
      <c r="AJ164" s="5">
        <v>0</v>
      </c>
      <c r="AK164" s="5">
        <v>96.6</v>
      </c>
      <c r="AL164" s="5">
        <v>74.400000000000006</v>
      </c>
      <c r="AM164" s="5">
        <v>128.1</v>
      </c>
      <c r="AN164" s="5">
        <v>66.900000000000006</v>
      </c>
      <c r="AO164" s="5">
        <v>27.9</v>
      </c>
      <c r="AP164" s="5">
        <v>59.4</v>
      </c>
      <c r="AQ164" s="5">
        <v>24</v>
      </c>
      <c r="AR164" s="5">
        <v>111.3</v>
      </c>
      <c r="AS164" s="5">
        <v>89.1</v>
      </c>
      <c r="AT164" s="5">
        <v>87.3</v>
      </c>
      <c r="AU164" s="5">
        <v>139.19999999999999</v>
      </c>
      <c r="AV164" s="5">
        <v>37.200000000000003</v>
      </c>
      <c r="AW164" s="5">
        <v>93</v>
      </c>
      <c r="AX164" s="5">
        <v>467.7</v>
      </c>
      <c r="AY164" s="5">
        <v>0</v>
      </c>
      <c r="AZ164" s="5">
        <v>157.80000000000001</v>
      </c>
      <c r="BA164" s="5">
        <v>87.3</v>
      </c>
      <c r="BB164" s="5">
        <v>54</v>
      </c>
      <c r="BC164" s="5">
        <v>39</v>
      </c>
      <c r="BD164" s="5">
        <v>0</v>
      </c>
      <c r="BE164" s="5">
        <v>0</v>
      </c>
      <c r="BF164" s="5">
        <v>0</v>
      </c>
      <c r="BG164" s="5">
        <v>0</v>
      </c>
      <c r="BH164" s="5">
        <v>0</v>
      </c>
      <c r="BI164" s="5">
        <v>0</v>
      </c>
      <c r="BJ164" s="5">
        <v>0</v>
      </c>
      <c r="BK164" s="5">
        <v>0.04</v>
      </c>
      <c r="BL164" s="5">
        <v>0</v>
      </c>
      <c r="BM164" s="5">
        <v>0</v>
      </c>
      <c r="BN164" s="5">
        <v>0.01</v>
      </c>
      <c r="BO164" s="5">
        <v>0</v>
      </c>
      <c r="BP164" s="5">
        <v>0</v>
      </c>
      <c r="BQ164" s="5">
        <v>0</v>
      </c>
      <c r="BR164" s="5">
        <v>0</v>
      </c>
      <c r="BS164" s="5">
        <v>0.03</v>
      </c>
      <c r="BT164" s="5">
        <v>0</v>
      </c>
      <c r="BU164" s="5">
        <v>0</v>
      </c>
      <c r="BV164" s="5">
        <v>0.14000000000000001</v>
      </c>
      <c r="BW164" s="5">
        <v>0.02</v>
      </c>
      <c r="BX164" s="5">
        <v>0</v>
      </c>
      <c r="BY164" s="5">
        <v>0</v>
      </c>
      <c r="BZ164" s="5">
        <v>0</v>
      </c>
      <c r="CA164" s="5">
        <v>0</v>
      </c>
      <c r="CB164" s="5">
        <v>14.1</v>
      </c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  <c r="FD164" s="5"/>
      <c r="FE164" s="5"/>
      <c r="FF164" s="5"/>
      <c r="FG164" s="5"/>
      <c r="FH164" s="5"/>
      <c r="FI164" s="5"/>
      <c r="FJ164" s="5"/>
      <c r="FK164" s="5"/>
      <c r="FL164" s="5"/>
      <c r="FM164" s="5"/>
      <c r="FN164" s="5"/>
      <c r="FO164" s="5"/>
      <c r="FP164" s="5"/>
      <c r="FQ164" s="5"/>
      <c r="FR164" s="5"/>
      <c r="FS164" s="5"/>
      <c r="FT164" s="5"/>
      <c r="FU164" s="5"/>
      <c r="FV164" s="5"/>
      <c r="FW164" s="5"/>
      <c r="FX164" s="5"/>
      <c r="FY164" s="5"/>
      <c r="FZ164" s="5"/>
      <c r="GA164" s="5"/>
      <c r="GB164" s="5"/>
      <c r="GC164" s="5"/>
      <c r="GD164" s="5"/>
      <c r="GE164" s="5"/>
      <c r="GF164" s="5"/>
      <c r="GG164" s="5"/>
      <c r="GH164" s="5"/>
      <c r="GI164" s="5"/>
      <c r="GJ164" s="5"/>
      <c r="GK164" s="5"/>
      <c r="GL164" s="5"/>
      <c r="GM164" s="5"/>
      <c r="GN164" s="5"/>
      <c r="GO164" s="5"/>
      <c r="GP164" s="5"/>
      <c r="GQ164" s="5"/>
      <c r="GR164" s="5"/>
      <c r="GS164" s="5"/>
      <c r="GT164" s="5"/>
      <c r="GU164" s="5"/>
      <c r="GV164" s="5"/>
      <c r="GW164" s="5"/>
      <c r="GX164" s="5"/>
      <c r="GY164" s="5"/>
      <c r="GZ164" s="5"/>
      <c r="HA164" s="5"/>
      <c r="HB164" s="5"/>
      <c r="HC164" s="5"/>
      <c r="HD164" s="5"/>
      <c r="HE164" s="5"/>
      <c r="HF164" s="5"/>
      <c r="HG164" s="5"/>
      <c r="HH164" s="5"/>
      <c r="HI164" s="5"/>
      <c r="HJ164" s="5"/>
      <c r="HK164" s="5"/>
      <c r="HL164" s="5"/>
      <c r="HM164" s="5"/>
      <c r="HN164" s="5"/>
      <c r="HO164" s="5"/>
      <c r="HP164" s="5"/>
      <c r="HQ164" s="5"/>
      <c r="HR164" s="5"/>
      <c r="HS164" s="5"/>
      <c r="HT164" s="5"/>
      <c r="HU164" s="5"/>
      <c r="HV164" s="5"/>
      <c r="HW164" s="5"/>
      <c r="HX164" s="5"/>
      <c r="HY164" s="5"/>
      <c r="HZ164" s="5"/>
      <c r="IA164" s="5"/>
      <c r="IB164" s="5"/>
      <c r="IC164" s="5"/>
      <c r="ID164" s="5"/>
      <c r="IE164" s="5"/>
      <c r="IF164" s="5"/>
      <c r="IG164" s="5"/>
      <c r="IH164" s="5"/>
      <c r="II164" s="5"/>
      <c r="IJ164" s="5"/>
      <c r="IK164" s="5"/>
      <c r="IL164" s="5"/>
      <c r="IM164" s="5"/>
      <c r="IN164" s="5"/>
      <c r="IO164" s="5"/>
      <c r="IP164" s="5"/>
      <c r="IQ164" s="5"/>
      <c r="IR164" s="5"/>
    </row>
    <row r="165" spans="1:252" ht="12.75" customHeight="1">
      <c r="A165" s="17"/>
      <c r="B165" s="18" t="s">
        <v>94</v>
      </c>
      <c r="C165" s="19"/>
      <c r="D165" s="19">
        <v>28.11</v>
      </c>
      <c r="E165" s="19">
        <v>0.72</v>
      </c>
      <c r="F165" s="19">
        <v>7.84</v>
      </c>
      <c r="G165" s="19">
        <v>2.8</v>
      </c>
      <c r="H165" s="19">
        <v>92.65</v>
      </c>
      <c r="I165" s="19">
        <v>538.75</v>
      </c>
      <c r="J165" s="19">
        <v>3.06</v>
      </c>
      <c r="K165" s="19">
        <v>1.4</v>
      </c>
      <c r="L165" s="19">
        <v>0</v>
      </c>
      <c r="M165" s="19">
        <v>0</v>
      </c>
      <c r="N165" s="19">
        <v>29.8</v>
      </c>
      <c r="O165" s="19">
        <v>55.14</v>
      </c>
      <c r="P165" s="19">
        <v>7.7</v>
      </c>
      <c r="Q165" s="19">
        <v>0</v>
      </c>
      <c r="R165" s="19">
        <v>0</v>
      </c>
      <c r="S165" s="19">
        <v>0.33</v>
      </c>
      <c r="T165" s="19">
        <v>7.34</v>
      </c>
      <c r="U165" s="19">
        <v>551.16999999999996</v>
      </c>
      <c r="V165" s="19">
        <v>925.43</v>
      </c>
      <c r="W165" s="19">
        <v>348.88</v>
      </c>
      <c r="X165" s="19">
        <v>119.53</v>
      </c>
      <c r="Y165" s="19">
        <v>201.48</v>
      </c>
      <c r="Z165" s="19">
        <v>12.1</v>
      </c>
      <c r="AA165" s="19">
        <v>1358.8</v>
      </c>
      <c r="AB165" s="19">
        <v>14.8</v>
      </c>
      <c r="AC165" s="19">
        <v>110.05</v>
      </c>
      <c r="AD165" s="19">
        <v>3</v>
      </c>
      <c r="AE165" s="19">
        <v>0.22</v>
      </c>
      <c r="AF165" s="19">
        <v>0.51</v>
      </c>
      <c r="AG165" s="19">
        <v>0.87</v>
      </c>
      <c r="AH165" s="19">
        <v>6.28</v>
      </c>
      <c r="AI165" s="19">
        <v>20.07</v>
      </c>
      <c r="AJ165" s="20">
        <v>0</v>
      </c>
      <c r="AK165" s="20">
        <v>474.14</v>
      </c>
      <c r="AL165" s="20">
        <v>428.14</v>
      </c>
      <c r="AM165" s="20">
        <v>768.59</v>
      </c>
      <c r="AN165" s="20">
        <v>300.52999999999997</v>
      </c>
      <c r="AO165" s="20">
        <v>155.38</v>
      </c>
      <c r="AP165" s="20">
        <v>313.12</v>
      </c>
      <c r="AQ165" s="20">
        <v>108.68</v>
      </c>
      <c r="AR165" s="20">
        <v>509.22</v>
      </c>
      <c r="AS165" s="20">
        <v>327.17</v>
      </c>
      <c r="AT165" s="20">
        <v>380.47</v>
      </c>
      <c r="AU165" s="20">
        <v>389.11</v>
      </c>
      <c r="AV165" s="20">
        <v>181.75</v>
      </c>
      <c r="AW165" s="20">
        <v>345.05</v>
      </c>
      <c r="AX165" s="20">
        <v>2667.21</v>
      </c>
      <c r="AY165" s="20">
        <v>0</v>
      </c>
      <c r="AZ165" s="20">
        <v>853.91</v>
      </c>
      <c r="BA165" s="20">
        <v>440.06</v>
      </c>
      <c r="BB165" s="20">
        <v>281.32</v>
      </c>
      <c r="BC165" s="20">
        <v>190.65</v>
      </c>
      <c r="BD165" s="20">
        <v>0.11</v>
      </c>
      <c r="BE165" s="20">
        <v>0.05</v>
      </c>
      <c r="BF165" s="20">
        <v>0.03</v>
      </c>
      <c r="BG165" s="20">
        <v>7.0000000000000007E-2</v>
      </c>
      <c r="BH165" s="20">
        <v>7.0000000000000007E-2</v>
      </c>
      <c r="BI165" s="20">
        <v>0.35</v>
      </c>
      <c r="BJ165" s="20">
        <v>0</v>
      </c>
      <c r="BK165" s="20">
        <v>1.47</v>
      </c>
      <c r="BL165" s="20">
        <v>0</v>
      </c>
      <c r="BM165" s="20">
        <v>0.46</v>
      </c>
      <c r="BN165" s="20">
        <v>0.01</v>
      </c>
      <c r="BO165" s="20">
        <v>0.01</v>
      </c>
      <c r="BP165" s="20">
        <v>0</v>
      </c>
      <c r="BQ165" s="20">
        <v>0.06</v>
      </c>
      <c r="BR165" s="20">
        <v>0.13</v>
      </c>
      <c r="BS165" s="20">
        <v>1.23</v>
      </c>
      <c r="BT165" s="20">
        <v>0</v>
      </c>
      <c r="BU165" s="20">
        <v>0</v>
      </c>
      <c r="BV165" s="20">
        <v>1.59</v>
      </c>
      <c r="BW165" s="20">
        <v>0.9</v>
      </c>
      <c r="BX165" s="20">
        <v>0</v>
      </c>
      <c r="BY165" s="20">
        <v>0</v>
      </c>
      <c r="BZ165" s="20">
        <v>0</v>
      </c>
      <c r="CA165" s="20">
        <v>0</v>
      </c>
      <c r="CB165" s="20">
        <v>310.56</v>
      </c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/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/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/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/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0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  <c r="IL165" s="20"/>
      <c r="IM165" s="20"/>
      <c r="IN165" s="20"/>
      <c r="IO165" s="20"/>
      <c r="IP165" s="20"/>
      <c r="IQ165" s="20"/>
      <c r="IR165" s="20"/>
    </row>
    <row r="166" spans="1:252" ht="12.75" customHeight="1">
      <c r="B166" s="8" t="s">
        <v>97</v>
      </c>
    </row>
    <row r="167" spans="1:252" ht="12.75" customHeight="1">
      <c r="A167" s="10" t="str">
        <f>"32/1"</f>
        <v>32/1</v>
      </c>
      <c r="B167" s="11" t="s">
        <v>121</v>
      </c>
      <c r="C167" s="12" t="str">
        <f>"100"</f>
        <v>100</v>
      </c>
      <c r="D167" s="12">
        <v>1.38</v>
      </c>
      <c r="E167" s="12">
        <v>0</v>
      </c>
      <c r="F167" s="12">
        <v>5.97</v>
      </c>
      <c r="G167" s="12">
        <v>5.97</v>
      </c>
      <c r="H167" s="12">
        <v>9.01</v>
      </c>
      <c r="I167" s="12">
        <v>89.864145840000006</v>
      </c>
      <c r="J167" s="12">
        <v>0.75</v>
      </c>
      <c r="K167" s="12">
        <v>3.9</v>
      </c>
      <c r="L167" s="12">
        <v>0</v>
      </c>
      <c r="M167" s="12">
        <v>0</v>
      </c>
      <c r="N167" s="12">
        <v>6.75</v>
      </c>
      <c r="O167" s="12">
        <v>0.09</v>
      </c>
      <c r="P167" s="12">
        <v>2.1800000000000002</v>
      </c>
      <c r="Q167" s="12">
        <v>0</v>
      </c>
      <c r="R167" s="12">
        <v>0</v>
      </c>
      <c r="S167" s="12">
        <v>0.1</v>
      </c>
      <c r="T167" s="12">
        <v>1.46</v>
      </c>
      <c r="U167" s="12">
        <v>223.12</v>
      </c>
      <c r="V167" s="12">
        <v>223.35</v>
      </c>
      <c r="W167" s="12">
        <v>34.08</v>
      </c>
      <c r="X167" s="12">
        <v>19.3</v>
      </c>
      <c r="Y167" s="12">
        <v>37.99</v>
      </c>
      <c r="Z167" s="12">
        <v>1.24</v>
      </c>
      <c r="AA167" s="12">
        <v>0</v>
      </c>
      <c r="AB167" s="12">
        <v>8.24</v>
      </c>
      <c r="AC167" s="12">
        <v>1.98</v>
      </c>
      <c r="AD167" s="12">
        <v>2.74</v>
      </c>
      <c r="AE167" s="12">
        <v>0.01</v>
      </c>
      <c r="AF167" s="12">
        <v>0.03</v>
      </c>
      <c r="AG167" s="12">
        <v>0.15</v>
      </c>
      <c r="AH167" s="12">
        <v>0.4</v>
      </c>
      <c r="AI167" s="12">
        <v>1.94</v>
      </c>
      <c r="AJ167" s="13">
        <v>0</v>
      </c>
      <c r="AK167" s="13">
        <v>48.8</v>
      </c>
      <c r="AL167" s="13">
        <v>55.25</v>
      </c>
      <c r="AM167" s="13">
        <v>61.69</v>
      </c>
      <c r="AN167" s="13">
        <v>84.71</v>
      </c>
      <c r="AO167" s="13">
        <v>18.420000000000002</v>
      </c>
      <c r="AP167" s="13">
        <v>48.8</v>
      </c>
      <c r="AQ167" s="13">
        <v>11.97</v>
      </c>
      <c r="AR167" s="13">
        <v>41.43</v>
      </c>
      <c r="AS167" s="13">
        <v>36.83</v>
      </c>
      <c r="AT167" s="13">
        <v>67.22</v>
      </c>
      <c r="AU167" s="13">
        <v>302.01</v>
      </c>
      <c r="AV167" s="13">
        <v>12.89</v>
      </c>
      <c r="AW167" s="13">
        <v>34.99</v>
      </c>
      <c r="AX167" s="13">
        <v>252.29</v>
      </c>
      <c r="AY167" s="13">
        <v>0</v>
      </c>
      <c r="AZ167" s="13">
        <v>43.28</v>
      </c>
      <c r="BA167" s="13">
        <v>58.01</v>
      </c>
      <c r="BB167" s="13">
        <v>46.04</v>
      </c>
      <c r="BC167" s="13">
        <v>13.81</v>
      </c>
      <c r="BD167" s="13">
        <v>0</v>
      </c>
      <c r="BE167" s="13">
        <v>0</v>
      </c>
      <c r="BF167" s="13">
        <v>0</v>
      </c>
      <c r="BG167" s="13">
        <v>0</v>
      </c>
      <c r="BH167" s="13">
        <v>0</v>
      </c>
      <c r="BI167" s="13">
        <v>0</v>
      </c>
      <c r="BJ167" s="13">
        <v>0</v>
      </c>
      <c r="BK167" s="13">
        <v>0.36</v>
      </c>
      <c r="BL167" s="13">
        <v>0</v>
      </c>
      <c r="BM167" s="13">
        <v>0.24</v>
      </c>
      <c r="BN167" s="13">
        <v>0.02</v>
      </c>
      <c r="BO167" s="13">
        <v>0.04</v>
      </c>
      <c r="BP167" s="13">
        <v>0</v>
      </c>
      <c r="BQ167" s="13">
        <v>0</v>
      </c>
      <c r="BR167" s="13">
        <v>0</v>
      </c>
      <c r="BS167" s="13">
        <v>1.39</v>
      </c>
      <c r="BT167" s="13">
        <v>0</v>
      </c>
      <c r="BU167" s="13">
        <v>0</v>
      </c>
      <c r="BV167" s="13">
        <v>3.47</v>
      </c>
      <c r="BW167" s="13">
        <v>0</v>
      </c>
      <c r="BX167" s="13">
        <v>0</v>
      </c>
      <c r="BY167" s="13">
        <v>0</v>
      </c>
      <c r="BZ167" s="13">
        <v>0</v>
      </c>
      <c r="CA167" s="13">
        <v>0</v>
      </c>
      <c r="CB167" s="13">
        <v>85.06</v>
      </c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N167" s="13"/>
      <c r="FO167" s="13"/>
      <c r="FP167" s="13"/>
      <c r="FQ167" s="13"/>
      <c r="FR167" s="13"/>
      <c r="FS167" s="13"/>
      <c r="FT167" s="13"/>
      <c r="FU167" s="13"/>
      <c r="FV167" s="13"/>
      <c r="FW167" s="13"/>
      <c r="FX167" s="13"/>
      <c r="FY167" s="13"/>
      <c r="FZ167" s="13"/>
      <c r="GA167" s="13"/>
      <c r="GB167" s="13"/>
      <c r="GC167" s="13"/>
      <c r="GD167" s="13"/>
      <c r="GE167" s="13"/>
      <c r="GF167" s="13"/>
      <c r="GG167" s="13"/>
      <c r="GH167" s="13"/>
      <c r="GI167" s="13"/>
      <c r="GJ167" s="13"/>
      <c r="GK167" s="13"/>
      <c r="GL167" s="13"/>
      <c r="GM167" s="13"/>
      <c r="GN167" s="13"/>
      <c r="GO167" s="13"/>
      <c r="GP167" s="13"/>
      <c r="GQ167" s="13"/>
      <c r="GR167" s="13"/>
      <c r="GS167" s="13"/>
      <c r="GT167" s="13"/>
      <c r="GU167" s="13"/>
      <c r="GV167" s="13"/>
      <c r="GW167" s="13"/>
      <c r="GX167" s="13"/>
      <c r="GY167" s="13"/>
      <c r="GZ167" s="13"/>
      <c r="HA167" s="13"/>
      <c r="HB167" s="13"/>
      <c r="HC167" s="13"/>
      <c r="HD167" s="13"/>
      <c r="HE167" s="13"/>
      <c r="HF167" s="13"/>
      <c r="HG167" s="13"/>
      <c r="HH167" s="13"/>
      <c r="HI167" s="13"/>
      <c r="HJ167" s="13"/>
      <c r="HK167" s="13"/>
      <c r="HL167" s="13"/>
      <c r="HM167" s="13"/>
      <c r="HN167" s="13"/>
      <c r="HO167" s="13"/>
      <c r="HP167" s="13"/>
      <c r="HQ167" s="13"/>
      <c r="HR167" s="13"/>
      <c r="HS167" s="13"/>
      <c r="HT167" s="13"/>
      <c r="HU167" s="13"/>
      <c r="HV167" s="13"/>
      <c r="HW167" s="13"/>
      <c r="HX167" s="13"/>
      <c r="HY167" s="13"/>
      <c r="HZ167" s="13"/>
      <c r="IA167" s="13"/>
      <c r="IB167" s="13"/>
      <c r="IC167" s="13"/>
      <c r="ID167" s="13"/>
      <c r="IE167" s="13"/>
      <c r="IF167" s="13"/>
      <c r="IG167" s="13"/>
      <c r="IH167" s="13"/>
      <c r="II167" s="13"/>
      <c r="IJ167" s="13"/>
      <c r="IK167" s="13"/>
      <c r="IL167" s="13"/>
      <c r="IM167" s="13"/>
      <c r="IN167" s="13"/>
      <c r="IO167" s="13"/>
      <c r="IP167" s="13"/>
      <c r="IQ167" s="13"/>
      <c r="IR167" s="13"/>
    </row>
    <row r="168" spans="1:252" ht="12.75" customHeight="1">
      <c r="A168" s="10" t="str">
        <f>"29/2"</f>
        <v>29/2</v>
      </c>
      <c r="B168" s="11" t="s">
        <v>156</v>
      </c>
      <c r="C168" s="12" t="str">
        <f>"250"</f>
        <v>250</v>
      </c>
      <c r="D168" s="12">
        <v>3.2</v>
      </c>
      <c r="E168" s="12">
        <v>1.44</v>
      </c>
      <c r="F168" s="12">
        <v>3.66</v>
      </c>
      <c r="G168" s="12">
        <v>0.32</v>
      </c>
      <c r="H168" s="12">
        <v>16.760000000000002</v>
      </c>
      <c r="I168" s="12">
        <v>111.34196249999999</v>
      </c>
      <c r="J168" s="12">
        <v>2.25</v>
      </c>
      <c r="K168" s="12">
        <v>0.06</v>
      </c>
      <c r="L168" s="12">
        <v>0</v>
      </c>
      <c r="M168" s="12">
        <v>0</v>
      </c>
      <c r="N168" s="12">
        <v>3.91</v>
      </c>
      <c r="O168" s="12">
        <v>11.61</v>
      </c>
      <c r="P168" s="12">
        <v>1.24</v>
      </c>
      <c r="Q168" s="12">
        <v>0</v>
      </c>
      <c r="R168" s="12">
        <v>0</v>
      </c>
      <c r="S168" s="12">
        <v>0.22</v>
      </c>
      <c r="T168" s="12">
        <v>1.77</v>
      </c>
      <c r="U168" s="12">
        <v>222.35</v>
      </c>
      <c r="V168" s="12">
        <v>489.5</v>
      </c>
      <c r="W168" s="12">
        <v>70.41</v>
      </c>
      <c r="X168" s="12">
        <v>26.04</v>
      </c>
      <c r="Y168" s="12">
        <v>87.77</v>
      </c>
      <c r="Z168" s="12">
        <v>0.78</v>
      </c>
      <c r="AA168" s="12">
        <v>20</v>
      </c>
      <c r="AB168" s="12">
        <v>1103.8499999999999</v>
      </c>
      <c r="AC168" s="12">
        <v>224.35</v>
      </c>
      <c r="AD168" s="12">
        <v>0.17</v>
      </c>
      <c r="AE168" s="12">
        <v>0.1</v>
      </c>
      <c r="AF168" s="12">
        <v>0.12</v>
      </c>
      <c r="AG168" s="12">
        <v>0.93</v>
      </c>
      <c r="AH168" s="12">
        <v>1.85</v>
      </c>
      <c r="AI168" s="12">
        <v>6.06</v>
      </c>
      <c r="AJ168" s="13">
        <v>0</v>
      </c>
      <c r="AK168" s="13">
        <v>113.8</v>
      </c>
      <c r="AL168" s="13">
        <v>121.3</v>
      </c>
      <c r="AM168" s="13">
        <v>195.46</v>
      </c>
      <c r="AN168" s="13">
        <v>160.88999999999999</v>
      </c>
      <c r="AO168" s="13">
        <v>48.17</v>
      </c>
      <c r="AP168" s="13">
        <v>103.05</v>
      </c>
      <c r="AQ168" s="13">
        <v>39.08</v>
      </c>
      <c r="AR168" s="13">
        <v>115.98</v>
      </c>
      <c r="AS168" s="13">
        <v>53.46</v>
      </c>
      <c r="AT168" s="13">
        <v>124.22</v>
      </c>
      <c r="AU168" s="13">
        <v>70.98</v>
      </c>
      <c r="AV168" s="13">
        <v>16.73</v>
      </c>
      <c r="AW168" s="13">
        <v>40.130000000000003</v>
      </c>
      <c r="AX168" s="13">
        <v>252.89</v>
      </c>
      <c r="AY168" s="13">
        <v>0</v>
      </c>
      <c r="AZ168" s="13">
        <v>48.46</v>
      </c>
      <c r="BA168" s="13">
        <v>35.33</v>
      </c>
      <c r="BB168" s="13">
        <v>119.66</v>
      </c>
      <c r="BC168" s="13">
        <v>27.98</v>
      </c>
      <c r="BD168" s="13">
        <v>7.0000000000000007E-2</v>
      </c>
      <c r="BE168" s="13">
        <v>0.03</v>
      </c>
      <c r="BF168" s="13">
        <v>0.02</v>
      </c>
      <c r="BG168" s="13">
        <v>0.04</v>
      </c>
      <c r="BH168" s="13">
        <v>0.04</v>
      </c>
      <c r="BI168" s="13">
        <v>0.2</v>
      </c>
      <c r="BJ168" s="13">
        <v>0</v>
      </c>
      <c r="BK168" s="13">
        <v>0.59</v>
      </c>
      <c r="BL168" s="13">
        <v>0</v>
      </c>
      <c r="BM168" s="13">
        <v>0.18</v>
      </c>
      <c r="BN168" s="13">
        <v>0</v>
      </c>
      <c r="BO168" s="13">
        <v>0</v>
      </c>
      <c r="BP168" s="13">
        <v>0</v>
      </c>
      <c r="BQ168" s="13">
        <v>0.04</v>
      </c>
      <c r="BR168" s="13">
        <v>0.06</v>
      </c>
      <c r="BS168" s="13">
        <v>0.55000000000000004</v>
      </c>
      <c r="BT168" s="13">
        <v>0</v>
      </c>
      <c r="BU168" s="13">
        <v>0</v>
      </c>
      <c r="BV168" s="13">
        <v>0.09</v>
      </c>
      <c r="BW168" s="13">
        <v>0</v>
      </c>
      <c r="BX168" s="13">
        <v>0</v>
      </c>
      <c r="BY168" s="13">
        <v>0</v>
      </c>
      <c r="BZ168" s="13">
        <v>0</v>
      </c>
      <c r="CA168" s="13">
        <v>0</v>
      </c>
      <c r="CB168" s="13">
        <v>284</v>
      </c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3"/>
      <c r="FX168" s="13"/>
      <c r="FY168" s="13"/>
      <c r="FZ168" s="13"/>
      <c r="GA168" s="13"/>
      <c r="GB168" s="13"/>
      <c r="GC168" s="13"/>
      <c r="GD168" s="13"/>
      <c r="GE168" s="13"/>
      <c r="GF168" s="13"/>
      <c r="GG168" s="13"/>
      <c r="GH168" s="13"/>
      <c r="GI168" s="13"/>
      <c r="GJ168" s="13"/>
      <c r="GK168" s="13"/>
      <c r="GL168" s="13"/>
      <c r="GM168" s="13"/>
      <c r="GN168" s="13"/>
      <c r="GO168" s="13"/>
      <c r="GP168" s="13"/>
      <c r="GQ168" s="13"/>
      <c r="GR168" s="13"/>
      <c r="GS168" s="13"/>
      <c r="GT168" s="13"/>
      <c r="GU168" s="13"/>
      <c r="GV168" s="13"/>
      <c r="GW168" s="13"/>
      <c r="GX168" s="13"/>
      <c r="GY168" s="13"/>
      <c r="GZ168" s="13"/>
      <c r="HA168" s="13"/>
      <c r="HB168" s="13"/>
      <c r="HC168" s="13"/>
      <c r="HD168" s="13"/>
      <c r="HE168" s="13"/>
      <c r="HF168" s="13"/>
      <c r="HG168" s="13"/>
      <c r="HH168" s="13"/>
      <c r="HI168" s="13"/>
      <c r="HJ168" s="13"/>
      <c r="HK168" s="13"/>
      <c r="HL168" s="13"/>
      <c r="HM168" s="13"/>
      <c r="HN168" s="13"/>
      <c r="HO168" s="13"/>
      <c r="HP168" s="13"/>
      <c r="HQ168" s="13"/>
      <c r="HR168" s="13"/>
      <c r="HS168" s="13"/>
      <c r="HT168" s="13"/>
      <c r="HU168" s="13"/>
      <c r="HV168" s="13"/>
      <c r="HW168" s="13"/>
      <c r="HX168" s="13"/>
      <c r="HY168" s="13"/>
      <c r="HZ168" s="13"/>
      <c r="IA168" s="13"/>
      <c r="IB168" s="13"/>
      <c r="IC168" s="13"/>
      <c r="ID168" s="13"/>
      <c r="IE168" s="13"/>
      <c r="IF168" s="13"/>
      <c r="IG168" s="13"/>
      <c r="IH168" s="13"/>
      <c r="II168" s="13"/>
      <c r="IJ168" s="13"/>
      <c r="IK168" s="13"/>
      <c r="IL168" s="13"/>
      <c r="IM168" s="13"/>
      <c r="IN168" s="13"/>
      <c r="IO168" s="13"/>
      <c r="IP168" s="13"/>
      <c r="IQ168" s="13"/>
      <c r="IR168" s="13"/>
    </row>
    <row r="169" spans="1:252" ht="12.75" customHeight="1">
      <c r="A169" s="10" t="str">
        <f>"40/2"</f>
        <v>40/2</v>
      </c>
      <c r="B169" s="11" t="s">
        <v>113</v>
      </c>
      <c r="C169" s="12" t="str">
        <f>"20"</f>
        <v>20</v>
      </c>
      <c r="D169" s="12">
        <v>1.71</v>
      </c>
      <c r="E169" s="12">
        <v>0</v>
      </c>
      <c r="F169" s="12">
        <v>0.19</v>
      </c>
      <c r="G169" s="12">
        <v>0.22</v>
      </c>
      <c r="H169" s="12">
        <v>10.24</v>
      </c>
      <c r="I169" s="12">
        <v>50.401295999999995</v>
      </c>
      <c r="J169" s="12">
        <v>0</v>
      </c>
      <c r="K169" s="12">
        <v>0</v>
      </c>
      <c r="L169" s="12">
        <v>0</v>
      </c>
      <c r="M169" s="12">
        <v>0</v>
      </c>
      <c r="N169" s="12">
        <v>0.24</v>
      </c>
      <c r="O169" s="12">
        <v>9.9600000000000009</v>
      </c>
      <c r="P169" s="12">
        <v>0.04</v>
      </c>
      <c r="Q169" s="12">
        <v>0</v>
      </c>
      <c r="R169" s="12">
        <v>0</v>
      </c>
      <c r="S169" s="12">
        <v>0</v>
      </c>
      <c r="T169" s="12">
        <v>0.43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3">
        <v>0</v>
      </c>
      <c r="AK169" s="13">
        <v>82.8</v>
      </c>
      <c r="AL169" s="13">
        <v>86.18</v>
      </c>
      <c r="AM169" s="13">
        <v>131.97999999999999</v>
      </c>
      <c r="AN169" s="13">
        <v>43.77</v>
      </c>
      <c r="AO169" s="13">
        <v>25.94</v>
      </c>
      <c r="AP169" s="13">
        <v>51.89</v>
      </c>
      <c r="AQ169" s="13">
        <v>19.63</v>
      </c>
      <c r="AR169" s="13">
        <v>93.85</v>
      </c>
      <c r="AS169" s="13">
        <v>58.2</v>
      </c>
      <c r="AT169" s="13">
        <v>81.22</v>
      </c>
      <c r="AU169" s="13">
        <v>67</v>
      </c>
      <c r="AV169" s="13">
        <v>35.19</v>
      </c>
      <c r="AW169" s="13">
        <v>62.27</v>
      </c>
      <c r="AX169" s="13">
        <v>520.67999999999995</v>
      </c>
      <c r="AY169" s="13">
        <v>0</v>
      </c>
      <c r="AZ169" s="13">
        <v>169.65</v>
      </c>
      <c r="BA169" s="13">
        <v>73.77</v>
      </c>
      <c r="BB169" s="13">
        <v>48.96</v>
      </c>
      <c r="BC169" s="13">
        <v>38.799999999999997</v>
      </c>
      <c r="BD169" s="13">
        <v>0</v>
      </c>
      <c r="BE169" s="13">
        <v>0</v>
      </c>
      <c r="BF169" s="13">
        <v>0</v>
      </c>
      <c r="BG169" s="13">
        <v>0</v>
      </c>
      <c r="BH169" s="13">
        <v>0</v>
      </c>
      <c r="BI169" s="13">
        <v>0</v>
      </c>
      <c r="BJ169" s="13">
        <v>0</v>
      </c>
      <c r="BK169" s="13">
        <v>0.02</v>
      </c>
      <c r="BL169" s="13">
        <v>0</v>
      </c>
      <c r="BM169" s="13">
        <v>0</v>
      </c>
      <c r="BN169" s="13">
        <v>0</v>
      </c>
      <c r="BO169" s="13">
        <v>0</v>
      </c>
      <c r="BP169" s="13">
        <v>0</v>
      </c>
      <c r="BQ169" s="13">
        <v>0</v>
      </c>
      <c r="BR169" s="13">
        <v>0</v>
      </c>
      <c r="BS169" s="13">
        <v>0.02</v>
      </c>
      <c r="BT169" s="13">
        <v>0</v>
      </c>
      <c r="BU169" s="13">
        <v>0</v>
      </c>
      <c r="BV169" s="13">
        <v>0.09</v>
      </c>
      <c r="BW169" s="13">
        <v>0</v>
      </c>
      <c r="BX169" s="13">
        <v>0</v>
      </c>
      <c r="BY169" s="13">
        <v>0</v>
      </c>
      <c r="BZ169" s="13">
        <v>0</v>
      </c>
      <c r="CA169" s="13">
        <v>0</v>
      </c>
      <c r="CB169" s="13">
        <v>9.3800000000000008</v>
      </c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N169" s="13"/>
      <c r="FO169" s="13"/>
      <c r="FP169" s="13"/>
      <c r="FQ169" s="13"/>
      <c r="FR169" s="13"/>
      <c r="FS169" s="13"/>
      <c r="FT169" s="13"/>
      <c r="FU169" s="13"/>
      <c r="FV169" s="13"/>
      <c r="FW169" s="13"/>
      <c r="FX169" s="13"/>
      <c r="FY169" s="13"/>
      <c r="FZ169" s="13"/>
      <c r="GA169" s="13"/>
      <c r="GB169" s="13"/>
      <c r="GC169" s="13"/>
      <c r="GD169" s="13"/>
      <c r="GE169" s="13"/>
      <c r="GF169" s="13"/>
      <c r="GG169" s="13"/>
      <c r="GH169" s="13"/>
      <c r="GI169" s="13"/>
      <c r="GJ169" s="13"/>
      <c r="GK169" s="13"/>
      <c r="GL169" s="13"/>
      <c r="GM169" s="13"/>
      <c r="GN169" s="13"/>
      <c r="GO169" s="13"/>
      <c r="GP169" s="13"/>
      <c r="GQ169" s="13"/>
      <c r="GR169" s="13"/>
      <c r="GS169" s="13"/>
      <c r="GT169" s="13"/>
      <c r="GU169" s="13"/>
      <c r="GV169" s="13"/>
      <c r="GW169" s="13"/>
      <c r="GX169" s="13"/>
      <c r="GY169" s="13"/>
      <c r="GZ169" s="13"/>
      <c r="HA169" s="13"/>
      <c r="HB169" s="13"/>
      <c r="HC169" s="13"/>
      <c r="HD169" s="13"/>
      <c r="HE169" s="13"/>
      <c r="HF169" s="13"/>
      <c r="HG169" s="13"/>
      <c r="HH169" s="13"/>
      <c r="HI169" s="13"/>
      <c r="HJ169" s="13"/>
      <c r="HK169" s="13"/>
      <c r="HL169" s="13"/>
      <c r="HM169" s="13"/>
      <c r="HN169" s="13"/>
      <c r="HO169" s="13"/>
      <c r="HP169" s="13"/>
      <c r="HQ169" s="13"/>
      <c r="HR169" s="13"/>
      <c r="HS169" s="13"/>
      <c r="HT169" s="13"/>
      <c r="HU169" s="13"/>
      <c r="HV169" s="13"/>
      <c r="HW169" s="13"/>
      <c r="HX169" s="13"/>
      <c r="HY169" s="13"/>
      <c r="HZ169" s="13"/>
      <c r="IA169" s="13"/>
      <c r="IB169" s="13"/>
      <c r="IC169" s="13"/>
      <c r="ID169" s="13"/>
      <c r="IE169" s="13"/>
      <c r="IF169" s="13"/>
      <c r="IG169" s="13"/>
      <c r="IH169" s="13"/>
      <c r="II169" s="13"/>
      <c r="IJ169" s="13"/>
      <c r="IK169" s="13"/>
      <c r="IL169" s="13"/>
      <c r="IM169" s="13"/>
      <c r="IN169" s="13"/>
      <c r="IO169" s="13"/>
      <c r="IP169" s="13"/>
      <c r="IQ169" s="13"/>
      <c r="IR169" s="13"/>
    </row>
    <row r="170" spans="1:252" ht="12.75" customHeight="1">
      <c r="A170" s="10" t="str">
        <f>"1/9"</f>
        <v>1/9</v>
      </c>
      <c r="B170" s="11" t="s">
        <v>157</v>
      </c>
      <c r="C170" s="12" t="str">
        <f>"100"</f>
        <v>100</v>
      </c>
      <c r="D170" s="12">
        <v>22.64</v>
      </c>
      <c r="E170" s="12">
        <v>22.6</v>
      </c>
      <c r="F170" s="12">
        <v>19.05</v>
      </c>
      <c r="G170" s="12">
        <v>0</v>
      </c>
      <c r="H170" s="12">
        <v>0.34</v>
      </c>
      <c r="I170" s="12">
        <v>263.13900000000001</v>
      </c>
      <c r="J170" s="12">
        <v>6.07</v>
      </c>
      <c r="K170" s="12">
        <v>0</v>
      </c>
      <c r="L170" s="12">
        <v>0</v>
      </c>
      <c r="M170" s="12">
        <v>0</v>
      </c>
      <c r="N170" s="12">
        <v>0.24</v>
      </c>
      <c r="O170" s="12">
        <v>0</v>
      </c>
      <c r="P170" s="12">
        <v>0.09</v>
      </c>
      <c r="Q170" s="12">
        <v>0</v>
      </c>
      <c r="R170" s="12">
        <v>0</v>
      </c>
      <c r="S170" s="12">
        <v>0.01</v>
      </c>
      <c r="T170" s="12">
        <v>1.63</v>
      </c>
      <c r="U170" s="12">
        <v>174.16</v>
      </c>
      <c r="V170" s="12">
        <v>150.16</v>
      </c>
      <c r="W170" s="12">
        <v>19.88</v>
      </c>
      <c r="X170" s="12">
        <v>19.03</v>
      </c>
      <c r="Y170" s="12">
        <v>160.87</v>
      </c>
      <c r="Z170" s="12">
        <v>1.8</v>
      </c>
      <c r="AA170" s="12">
        <v>48.3</v>
      </c>
      <c r="AB170" s="12">
        <v>13.8</v>
      </c>
      <c r="AC170" s="12">
        <v>99.36</v>
      </c>
      <c r="AD170" s="12">
        <v>0.7</v>
      </c>
      <c r="AE170" s="12">
        <v>0.05</v>
      </c>
      <c r="AF170" s="12">
        <v>0.12</v>
      </c>
      <c r="AG170" s="12">
        <v>8.51</v>
      </c>
      <c r="AH170" s="12">
        <v>17.27</v>
      </c>
      <c r="AI170" s="12">
        <v>0.84</v>
      </c>
      <c r="AJ170" s="13">
        <v>0</v>
      </c>
      <c r="AK170" s="13">
        <v>1089.23</v>
      </c>
      <c r="AL170" s="13">
        <v>860.71</v>
      </c>
      <c r="AM170" s="13">
        <v>1753.71</v>
      </c>
      <c r="AN170" s="13">
        <v>1963.6</v>
      </c>
      <c r="AO170" s="13">
        <v>584.98</v>
      </c>
      <c r="AP170" s="13">
        <v>1061.9100000000001</v>
      </c>
      <c r="AQ170" s="13">
        <v>363.91</v>
      </c>
      <c r="AR170" s="13">
        <v>924.05</v>
      </c>
      <c r="AS170" s="13">
        <v>1433.27</v>
      </c>
      <c r="AT170" s="13">
        <v>1521.45</v>
      </c>
      <c r="AU170" s="13">
        <v>2025.7</v>
      </c>
      <c r="AV170" s="13">
        <v>603.62</v>
      </c>
      <c r="AW170" s="13">
        <v>1706.51</v>
      </c>
      <c r="AX170" s="13">
        <v>3205.61</v>
      </c>
      <c r="AY170" s="13">
        <v>187.54</v>
      </c>
      <c r="AZ170" s="13">
        <v>1089.23</v>
      </c>
      <c r="BA170" s="13">
        <v>1066.8800000000001</v>
      </c>
      <c r="BB170" s="13">
        <v>796.12</v>
      </c>
      <c r="BC170" s="13">
        <v>278.20999999999998</v>
      </c>
      <c r="BD170" s="13">
        <v>0</v>
      </c>
      <c r="BE170" s="13">
        <v>0</v>
      </c>
      <c r="BF170" s="13">
        <v>0</v>
      </c>
      <c r="BG170" s="13">
        <v>0</v>
      </c>
      <c r="BH170" s="13">
        <v>0</v>
      </c>
      <c r="BI170" s="13">
        <v>0</v>
      </c>
      <c r="BJ170" s="13">
        <v>0</v>
      </c>
      <c r="BK170" s="13">
        <v>0</v>
      </c>
      <c r="BL170" s="13">
        <v>0</v>
      </c>
      <c r="BM170" s="13">
        <v>0</v>
      </c>
      <c r="BN170" s="13">
        <v>0</v>
      </c>
      <c r="BO170" s="13">
        <v>0</v>
      </c>
      <c r="BP170" s="13">
        <v>0</v>
      </c>
      <c r="BQ170" s="13">
        <v>0</v>
      </c>
      <c r="BR170" s="13">
        <v>0</v>
      </c>
      <c r="BS170" s="13">
        <v>0</v>
      </c>
      <c r="BT170" s="13">
        <v>0</v>
      </c>
      <c r="BU170" s="13">
        <v>0</v>
      </c>
      <c r="BV170" s="13">
        <v>0</v>
      </c>
      <c r="BW170" s="13">
        <v>0</v>
      </c>
      <c r="BX170" s="13">
        <v>0</v>
      </c>
      <c r="BY170" s="13">
        <v>0</v>
      </c>
      <c r="BZ170" s="13">
        <v>0</v>
      </c>
      <c r="CA170" s="13">
        <v>0</v>
      </c>
      <c r="CB170" s="13">
        <v>88.97</v>
      </c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/>
      <c r="GR170" s="13"/>
      <c r="GS170" s="13"/>
      <c r="GT170" s="13"/>
      <c r="GU170" s="13"/>
      <c r="GV170" s="13"/>
      <c r="GW170" s="13"/>
      <c r="GX170" s="13"/>
      <c r="GY170" s="13"/>
      <c r="GZ170" s="13"/>
      <c r="HA170" s="13"/>
      <c r="HB170" s="13"/>
      <c r="HC170" s="13"/>
      <c r="HD170" s="13"/>
      <c r="HE170" s="13"/>
      <c r="HF170" s="13"/>
      <c r="HG170" s="13"/>
      <c r="HH170" s="13"/>
      <c r="HI170" s="13"/>
      <c r="HJ170" s="13"/>
      <c r="HK170" s="13"/>
      <c r="HL170" s="13"/>
      <c r="HM170" s="13"/>
      <c r="HN170" s="13"/>
      <c r="HO170" s="13"/>
      <c r="HP170" s="13"/>
      <c r="HQ170" s="13"/>
      <c r="HR170" s="13"/>
      <c r="HS170" s="13"/>
      <c r="HT170" s="13"/>
      <c r="HU170" s="13"/>
      <c r="HV170" s="13"/>
      <c r="HW170" s="13"/>
      <c r="HX170" s="13"/>
      <c r="HY170" s="13"/>
      <c r="HZ170" s="13"/>
      <c r="IA170" s="13"/>
      <c r="IB170" s="13"/>
      <c r="IC170" s="13"/>
      <c r="ID170" s="13"/>
      <c r="IE170" s="13"/>
      <c r="IF170" s="13"/>
      <c r="IG170" s="13"/>
      <c r="IH170" s="13"/>
      <c r="II170" s="13"/>
      <c r="IJ170" s="13"/>
      <c r="IK170" s="13"/>
      <c r="IL170" s="13"/>
      <c r="IM170" s="13"/>
      <c r="IN170" s="13"/>
      <c r="IO170" s="13"/>
      <c r="IP170" s="13"/>
      <c r="IQ170" s="13"/>
      <c r="IR170" s="13"/>
    </row>
    <row r="171" spans="1:252" ht="12.75" customHeight="1">
      <c r="A171" s="10" t="str">
        <f>"8/11"</f>
        <v>8/11</v>
      </c>
      <c r="B171" s="11" t="s">
        <v>89</v>
      </c>
      <c r="C171" s="12" t="str">
        <f>"30"</f>
        <v>30</v>
      </c>
      <c r="D171" s="12">
        <v>0.21</v>
      </c>
      <c r="E171" s="12">
        <v>0</v>
      </c>
      <c r="F171" s="12">
        <v>0.64</v>
      </c>
      <c r="G171" s="12">
        <v>0.5</v>
      </c>
      <c r="H171" s="12">
        <v>1.55</v>
      </c>
      <c r="I171" s="12">
        <v>12.653760431754</v>
      </c>
      <c r="J171" s="12">
        <v>0.23</v>
      </c>
      <c r="K171" s="12">
        <v>0.36</v>
      </c>
      <c r="L171" s="12">
        <v>0</v>
      </c>
      <c r="M171" s="12">
        <v>0</v>
      </c>
      <c r="N171" s="12">
        <v>0.69</v>
      </c>
      <c r="O171" s="12">
        <v>0.76</v>
      </c>
      <c r="P171" s="12">
        <v>0.11</v>
      </c>
      <c r="Q171" s="12">
        <v>0</v>
      </c>
      <c r="R171" s="12">
        <v>0</v>
      </c>
      <c r="S171" s="12">
        <v>0.04</v>
      </c>
      <c r="T171" s="12">
        <v>7.0000000000000007E-2</v>
      </c>
      <c r="U171" s="12">
        <v>0.7</v>
      </c>
      <c r="V171" s="12">
        <v>14.12</v>
      </c>
      <c r="W171" s="12">
        <v>1</v>
      </c>
      <c r="X171" s="12">
        <v>1.31</v>
      </c>
      <c r="Y171" s="12">
        <v>2.69</v>
      </c>
      <c r="Z171" s="12">
        <v>0.05</v>
      </c>
      <c r="AA171" s="12">
        <v>1.77</v>
      </c>
      <c r="AB171" s="12">
        <v>168.06</v>
      </c>
      <c r="AC171" s="12">
        <v>49.21</v>
      </c>
      <c r="AD171" s="12">
        <v>0.28000000000000003</v>
      </c>
      <c r="AE171" s="12">
        <v>0</v>
      </c>
      <c r="AF171" s="12">
        <v>0</v>
      </c>
      <c r="AG171" s="12">
        <v>0.04</v>
      </c>
      <c r="AH171" s="12">
        <v>0.1</v>
      </c>
      <c r="AI171" s="12">
        <v>0.05</v>
      </c>
      <c r="AJ171" s="13">
        <v>0</v>
      </c>
      <c r="AK171" s="13">
        <v>6.39</v>
      </c>
      <c r="AL171" s="13">
        <v>5.76</v>
      </c>
      <c r="AM171" s="13">
        <v>10.39</v>
      </c>
      <c r="AN171" s="13">
        <v>3.72</v>
      </c>
      <c r="AO171" s="13">
        <v>1.99</v>
      </c>
      <c r="AP171" s="13">
        <v>4.32</v>
      </c>
      <c r="AQ171" s="13">
        <v>1.4</v>
      </c>
      <c r="AR171" s="13">
        <v>6.5</v>
      </c>
      <c r="AS171" s="13">
        <v>4.82</v>
      </c>
      <c r="AT171" s="13">
        <v>5.49</v>
      </c>
      <c r="AU171" s="13">
        <v>6.61</v>
      </c>
      <c r="AV171" s="13">
        <v>2.67</v>
      </c>
      <c r="AW171" s="13">
        <v>4.68</v>
      </c>
      <c r="AX171" s="13">
        <v>40.67</v>
      </c>
      <c r="AY171" s="13">
        <v>0</v>
      </c>
      <c r="AZ171" s="13">
        <v>11.99</v>
      </c>
      <c r="BA171" s="13">
        <v>6.56</v>
      </c>
      <c r="BB171" s="13">
        <v>3.34</v>
      </c>
      <c r="BC171" s="13">
        <v>2.58</v>
      </c>
      <c r="BD171" s="13">
        <v>0.01</v>
      </c>
      <c r="BE171" s="13">
        <v>0</v>
      </c>
      <c r="BF171" s="13">
        <v>0</v>
      </c>
      <c r="BG171" s="13">
        <v>0.01</v>
      </c>
      <c r="BH171" s="13">
        <v>0.01</v>
      </c>
      <c r="BI171" s="13">
        <v>0.02</v>
      </c>
      <c r="BJ171" s="13">
        <v>0</v>
      </c>
      <c r="BK171" s="13">
        <v>0.1</v>
      </c>
      <c r="BL171" s="13">
        <v>0</v>
      </c>
      <c r="BM171" s="13">
        <v>0.04</v>
      </c>
      <c r="BN171" s="13">
        <v>0</v>
      </c>
      <c r="BO171" s="13">
        <v>0</v>
      </c>
      <c r="BP171" s="13">
        <v>0</v>
      </c>
      <c r="BQ171" s="13">
        <v>0</v>
      </c>
      <c r="BR171" s="13">
        <v>0.01</v>
      </c>
      <c r="BS171" s="13">
        <v>0.16</v>
      </c>
      <c r="BT171" s="13">
        <v>0</v>
      </c>
      <c r="BU171" s="13">
        <v>0</v>
      </c>
      <c r="BV171" s="13">
        <v>0.3</v>
      </c>
      <c r="BW171" s="13">
        <v>0</v>
      </c>
      <c r="BX171" s="13">
        <v>0</v>
      </c>
      <c r="BY171" s="13">
        <v>0</v>
      </c>
      <c r="BZ171" s="13">
        <v>0</v>
      </c>
      <c r="CA171" s="13">
        <v>0</v>
      </c>
      <c r="CB171" s="13">
        <v>30.85</v>
      </c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3"/>
      <c r="HC171" s="13"/>
      <c r="HD171" s="13"/>
      <c r="HE171" s="13"/>
      <c r="HF171" s="13"/>
      <c r="HG171" s="13"/>
      <c r="HH171" s="13"/>
      <c r="HI171" s="13"/>
      <c r="HJ171" s="13"/>
      <c r="HK171" s="13"/>
      <c r="HL171" s="13"/>
      <c r="HM171" s="13"/>
      <c r="HN171" s="13"/>
      <c r="HO171" s="13"/>
      <c r="HP171" s="13"/>
      <c r="HQ171" s="13"/>
      <c r="HR171" s="13"/>
      <c r="HS171" s="13"/>
      <c r="HT171" s="13"/>
      <c r="HU171" s="13"/>
      <c r="HV171" s="13"/>
      <c r="HW171" s="13"/>
      <c r="HX171" s="13"/>
      <c r="HY171" s="13"/>
      <c r="HZ171" s="13"/>
      <c r="IA171" s="13"/>
      <c r="IB171" s="13"/>
      <c r="IC171" s="13"/>
      <c r="ID171" s="13"/>
      <c r="IE171" s="13"/>
      <c r="IF171" s="13"/>
      <c r="IG171" s="13"/>
      <c r="IH171" s="13"/>
      <c r="II171" s="13"/>
      <c r="IJ171" s="13"/>
      <c r="IK171" s="13"/>
      <c r="IL171" s="13"/>
      <c r="IM171" s="13"/>
      <c r="IN171" s="13"/>
      <c r="IO171" s="13"/>
      <c r="IP171" s="13"/>
      <c r="IQ171" s="13"/>
      <c r="IR171" s="13"/>
    </row>
    <row r="172" spans="1:252" ht="12.75" customHeight="1">
      <c r="A172" s="10" t="str">
        <f>"39/3"</f>
        <v>39/3</v>
      </c>
      <c r="B172" s="11" t="s">
        <v>101</v>
      </c>
      <c r="C172" s="12" t="str">
        <f>"180"</f>
        <v>180</v>
      </c>
      <c r="D172" s="12">
        <v>7.89</v>
      </c>
      <c r="E172" s="12">
        <v>0</v>
      </c>
      <c r="F172" s="12">
        <v>2.0699999999999998</v>
      </c>
      <c r="G172" s="12">
        <v>2.0699999999999998</v>
      </c>
      <c r="H172" s="12">
        <v>41.37</v>
      </c>
      <c r="I172" s="12">
        <v>205.09637939999999</v>
      </c>
      <c r="J172" s="12">
        <v>0.38</v>
      </c>
      <c r="K172" s="12">
        <v>0</v>
      </c>
      <c r="L172" s="12">
        <v>0</v>
      </c>
      <c r="M172" s="12">
        <v>0</v>
      </c>
      <c r="N172" s="12">
        <v>0.88</v>
      </c>
      <c r="O172" s="12">
        <v>33.630000000000003</v>
      </c>
      <c r="P172" s="12">
        <v>6.86</v>
      </c>
      <c r="Q172" s="12">
        <v>0</v>
      </c>
      <c r="R172" s="12">
        <v>0</v>
      </c>
      <c r="S172" s="12">
        <v>0</v>
      </c>
      <c r="T172" s="12">
        <v>1.54</v>
      </c>
      <c r="U172" s="12">
        <v>174.35</v>
      </c>
      <c r="V172" s="12">
        <v>240.43</v>
      </c>
      <c r="W172" s="12">
        <v>14</v>
      </c>
      <c r="X172" s="12">
        <v>121.5</v>
      </c>
      <c r="Y172" s="12">
        <v>177.41</v>
      </c>
      <c r="Z172" s="12">
        <v>4.17</v>
      </c>
      <c r="AA172" s="12">
        <v>0</v>
      </c>
      <c r="AB172" s="12">
        <v>5.75</v>
      </c>
      <c r="AC172" s="12">
        <v>1.28</v>
      </c>
      <c r="AD172" s="12">
        <v>0.51</v>
      </c>
      <c r="AE172" s="12">
        <v>0.23</v>
      </c>
      <c r="AF172" s="12">
        <v>0.12</v>
      </c>
      <c r="AG172" s="12">
        <v>2.2799999999999998</v>
      </c>
      <c r="AH172" s="12">
        <v>4.5999999999999996</v>
      </c>
      <c r="AI172" s="12">
        <v>0</v>
      </c>
      <c r="AJ172" s="13">
        <v>0</v>
      </c>
      <c r="AK172" s="13">
        <v>369.47</v>
      </c>
      <c r="AL172" s="13">
        <v>288.06</v>
      </c>
      <c r="AM172" s="13">
        <v>466.53</v>
      </c>
      <c r="AN172" s="13">
        <v>331.9</v>
      </c>
      <c r="AO172" s="13">
        <v>200.39</v>
      </c>
      <c r="AP172" s="13">
        <v>250.49</v>
      </c>
      <c r="AQ172" s="13">
        <v>112.72</v>
      </c>
      <c r="AR172" s="13">
        <v>370.72</v>
      </c>
      <c r="AS172" s="13">
        <v>363.21</v>
      </c>
      <c r="AT172" s="13">
        <v>701.37</v>
      </c>
      <c r="AU172" s="13">
        <v>690.09</v>
      </c>
      <c r="AV172" s="13">
        <v>187.87</v>
      </c>
      <c r="AW172" s="13">
        <v>450.88</v>
      </c>
      <c r="AX172" s="13">
        <v>1415.26</v>
      </c>
      <c r="AY172" s="13">
        <v>0</v>
      </c>
      <c r="AZ172" s="13">
        <v>313.11</v>
      </c>
      <c r="BA172" s="13">
        <v>379.49</v>
      </c>
      <c r="BB172" s="13">
        <v>269.27</v>
      </c>
      <c r="BC172" s="13">
        <v>206.65</v>
      </c>
      <c r="BD172" s="13">
        <v>0</v>
      </c>
      <c r="BE172" s="13">
        <v>0</v>
      </c>
      <c r="BF172" s="13">
        <v>0</v>
      </c>
      <c r="BG172" s="13">
        <v>0</v>
      </c>
      <c r="BH172" s="13">
        <v>0</v>
      </c>
      <c r="BI172" s="13">
        <v>0.01</v>
      </c>
      <c r="BJ172" s="13">
        <v>0</v>
      </c>
      <c r="BK172" s="13">
        <v>0.33</v>
      </c>
      <c r="BL172" s="13">
        <v>0</v>
      </c>
      <c r="BM172" s="13">
        <v>0.03</v>
      </c>
      <c r="BN172" s="13">
        <v>0.01</v>
      </c>
      <c r="BO172" s="13">
        <v>0</v>
      </c>
      <c r="BP172" s="13">
        <v>0</v>
      </c>
      <c r="BQ172" s="13">
        <v>0</v>
      </c>
      <c r="BR172" s="13">
        <v>0.01</v>
      </c>
      <c r="BS172" s="13">
        <v>0.67</v>
      </c>
      <c r="BT172" s="13">
        <v>0.01</v>
      </c>
      <c r="BU172" s="13">
        <v>0</v>
      </c>
      <c r="BV172" s="13">
        <v>0.66</v>
      </c>
      <c r="BW172" s="13">
        <v>0.06</v>
      </c>
      <c r="BX172" s="13">
        <v>0</v>
      </c>
      <c r="BY172" s="13">
        <v>0</v>
      </c>
      <c r="BZ172" s="13">
        <v>0</v>
      </c>
      <c r="CA172" s="13">
        <v>0</v>
      </c>
      <c r="CB172" s="13">
        <v>105.25</v>
      </c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/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  <c r="GL172" s="13"/>
      <c r="GM172" s="13"/>
      <c r="GN172" s="13"/>
      <c r="GO172" s="13"/>
      <c r="GP172" s="13"/>
      <c r="GQ172" s="13"/>
      <c r="GR172" s="13"/>
      <c r="GS172" s="13"/>
      <c r="GT172" s="13"/>
      <c r="GU172" s="13"/>
      <c r="GV172" s="13"/>
      <c r="GW172" s="13"/>
      <c r="GX172" s="13"/>
      <c r="GY172" s="13"/>
      <c r="GZ172" s="13"/>
      <c r="HA172" s="13"/>
      <c r="HB172" s="13"/>
      <c r="HC172" s="13"/>
      <c r="HD172" s="13"/>
      <c r="HE172" s="13"/>
      <c r="HF172" s="13"/>
      <c r="HG172" s="13"/>
      <c r="HH172" s="13"/>
      <c r="HI172" s="13"/>
      <c r="HJ172" s="13"/>
      <c r="HK172" s="13"/>
      <c r="HL172" s="13"/>
      <c r="HM172" s="13"/>
      <c r="HN172" s="13"/>
      <c r="HO172" s="13"/>
      <c r="HP172" s="13"/>
      <c r="HQ172" s="13"/>
      <c r="HR172" s="13"/>
      <c r="HS172" s="13"/>
      <c r="HT172" s="13"/>
      <c r="HU172" s="13"/>
      <c r="HV172" s="13"/>
      <c r="HW172" s="13"/>
      <c r="HX172" s="13"/>
      <c r="HY172" s="13"/>
      <c r="HZ172" s="13"/>
      <c r="IA172" s="13"/>
      <c r="IB172" s="13"/>
      <c r="IC172" s="13"/>
      <c r="ID172" s="13"/>
      <c r="IE172" s="13"/>
      <c r="IF172" s="13"/>
      <c r="IG172" s="13"/>
      <c r="IH172" s="13"/>
      <c r="II172" s="13"/>
      <c r="IJ172" s="13"/>
      <c r="IK172" s="13"/>
      <c r="IL172" s="13"/>
      <c r="IM172" s="13"/>
      <c r="IN172" s="13"/>
      <c r="IO172" s="13"/>
      <c r="IP172" s="13"/>
      <c r="IQ172" s="13"/>
      <c r="IR172" s="13"/>
    </row>
    <row r="173" spans="1:252" ht="12.75" customHeight="1">
      <c r="A173" s="10" t="str">
        <f>"6/10"</f>
        <v>6/10</v>
      </c>
      <c r="B173" s="11" t="s">
        <v>102</v>
      </c>
      <c r="C173" s="12" t="str">
        <f>"200"</f>
        <v>200</v>
      </c>
      <c r="D173" s="12">
        <v>1.02</v>
      </c>
      <c r="E173" s="12">
        <v>0</v>
      </c>
      <c r="F173" s="12">
        <v>0.06</v>
      </c>
      <c r="G173" s="12">
        <v>0.06</v>
      </c>
      <c r="H173" s="12">
        <v>23.18</v>
      </c>
      <c r="I173" s="12">
        <v>87.598919999999993</v>
      </c>
      <c r="J173" s="12">
        <v>0.02</v>
      </c>
      <c r="K173" s="12">
        <v>0</v>
      </c>
      <c r="L173" s="12">
        <v>0</v>
      </c>
      <c r="M173" s="12">
        <v>0</v>
      </c>
      <c r="N173" s="12">
        <v>19.190000000000001</v>
      </c>
      <c r="O173" s="12">
        <v>0.56999999999999995</v>
      </c>
      <c r="P173" s="12">
        <v>3.42</v>
      </c>
      <c r="Q173" s="12">
        <v>0</v>
      </c>
      <c r="R173" s="12">
        <v>0</v>
      </c>
      <c r="S173" s="12">
        <v>0.3</v>
      </c>
      <c r="T173" s="12">
        <v>0.81</v>
      </c>
      <c r="U173" s="12">
        <v>3.47</v>
      </c>
      <c r="V173" s="12">
        <v>340.26</v>
      </c>
      <c r="W173" s="12">
        <v>31.33</v>
      </c>
      <c r="X173" s="12">
        <v>19.95</v>
      </c>
      <c r="Y173" s="12">
        <v>27.16</v>
      </c>
      <c r="Z173" s="12">
        <v>0.65</v>
      </c>
      <c r="AA173" s="12">
        <v>0</v>
      </c>
      <c r="AB173" s="12">
        <v>630</v>
      </c>
      <c r="AC173" s="12">
        <v>116.6</v>
      </c>
      <c r="AD173" s="12">
        <v>1.1000000000000001</v>
      </c>
      <c r="AE173" s="12">
        <v>0.02</v>
      </c>
      <c r="AF173" s="12">
        <v>0.04</v>
      </c>
      <c r="AG173" s="12">
        <v>0.51</v>
      </c>
      <c r="AH173" s="12">
        <v>0.78</v>
      </c>
      <c r="AI173" s="12">
        <v>0.32</v>
      </c>
      <c r="AJ173" s="13">
        <v>0</v>
      </c>
      <c r="AK173" s="13">
        <v>0.01</v>
      </c>
      <c r="AL173" s="13">
        <v>0.01</v>
      </c>
      <c r="AM173" s="13">
        <v>0.01</v>
      </c>
      <c r="AN173" s="13">
        <v>0.02</v>
      </c>
      <c r="AO173" s="13">
        <v>0</v>
      </c>
      <c r="AP173" s="13">
        <v>0.01</v>
      </c>
      <c r="AQ173" s="13">
        <v>0</v>
      </c>
      <c r="AR173" s="13">
        <v>0.01</v>
      </c>
      <c r="AS173" s="13">
        <v>0.01</v>
      </c>
      <c r="AT173" s="13">
        <v>0.01</v>
      </c>
      <c r="AU173" s="13">
        <v>0.06</v>
      </c>
      <c r="AV173" s="13">
        <v>0</v>
      </c>
      <c r="AW173" s="13">
        <v>0.01</v>
      </c>
      <c r="AX173" s="13">
        <v>0.03</v>
      </c>
      <c r="AY173" s="13">
        <v>0</v>
      </c>
      <c r="AZ173" s="13">
        <v>0.02</v>
      </c>
      <c r="BA173" s="13">
        <v>0.01</v>
      </c>
      <c r="BB173" s="13">
        <v>0.01</v>
      </c>
      <c r="BC173" s="13">
        <v>0</v>
      </c>
      <c r="BD173" s="13">
        <v>0</v>
      </c>
      <c r="BE173" s="13">
        <v>0</v>
      </c>
      <c r="BF173" s="13">
        <v>0</v>
      </c>
      <c r="BG173" s="13">
        <v>0</v>
      </c>
      <c r="BH173" s="13">
        <v>0</v>
      </c>
      <c r="BI173" s="13">
        <v>0</v>
      </c>
      <c r="BJ173" s="13">
        <v>0</v>
      </c>
      <c r="BK173" s="13">
        <v>0</v>
      </c>
      <c r="BL173" s="13">
        <v>0</v>
      </c>
      <c r="BM173" s="13">
        <v>0</v>
      </c>
      <c r="BN173" s="13">
        <v>0</v>
      </c>
      <c r="BO173" s="13">
        <v>0</v>
      </c>
      <c r="BP173" s="13">
        <v>0</v>
      </c>
      <c r="BQ173" s="13">
        <v>0</v>
      </c>
      <c r="BR173" s="13">
        <v>0</v>
      </c>
      <c r="BS173" s="13">
        <v>0.01</v>
      </c>
      <c r="BT173" s="13">
        <v>0</v>
      </c>
      <c r="BU173" s="13">
        <v>0</v>
      </c>
      <c r="BV173" s="13">
        <v>0.01</v>
      </c>
      <c r="BW173" s="13">
        <v>0</v>
      </c>
      <c r="BX173" s="13">
        <v>0</v>
      </c>
      <c r="BY173" s="13">
        <v>0</v>
      </c>
      <c r="BZ173" s="13">
        <v>0</v>
      </c>
      <c r="CA173" s="13">
        <v>0</v>
      </c>
      <c r="CB173" s="13">
        <v>214.01</v>
      </c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  <c r="FT173" s="13"/>
      <c r="FU173" s="13"/>
      <c r="FV173" s="13"/>
      <c r="FW173" s="13"/>
      <c r="FX173" s="13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  <c r="GJ173" s="13"/>
      <c r="GK173" s="13"/>
      <c r="GL173" s="13"/>
      <c r="GM173" s="13"/>
      <c r="GN173" s="13"/>
      <c r="GO173" s="13"/>
      <c r="GP173" s="13"/>
      <c r="GQ173" s="13"/>
      <c r="GR173" s="13"/>
      <c r="GS173" s="13"/>
      <c r="GT173" s="13"/>
      <c r="GU173" s="13"/>
      <c r="GV173" s="13"/>
      <c r="GW173" s="13"/>
      <c r="GX173" s="13"/>
      <c r="GY173" s="13"/>
      <c r="GZ173" s="13"/>
      <c r="HA173" s="13"/>
      <c r="HB173" s="13"/>
      <c r="HC173" s="13"/>
      <c r="HD173" s="13"/>
      <c r="HE173" s="13"/>
      <c r="HF173" s="13"/>
      <c r="HG173" s="13"/>
      <c r="HH173" s="13"/>
      <c r="HI173" s="13"/>
      <c r="HJ173" s="13"/>
      <c r="HK173" s="13"/>
      <c r="HL173" s="13"/>
      <c r="HM173" s="13"/>
      <c r="HN173" s="13"/>
      <c r="HO173" s="13"/>
      <c r="HP173" s="13"/>
      <c r="HQ173" s="13"/>
      <c r="HR173" s="13"/>
      <c r="HS173" s="13"/>
      <c r="HT173" s="13"/>
      <c r="HU173" s="13"/>
      <c r="HV173" s="13"/>
      <c r="HW173" s="13"/>
      <c r="HX173" s="13"/>
      <c r="HY173" s="13"/>
      <c r="HZ173" s="13"/>
      <c r="IA173" s="13"/>
      <c r="IB173" s="13"/>
      <c r="IC173" s="13"/>
      <c r="ID173" s="13"/>
      <c r="IE173" s="13"/>
      <c r="IF173" s="13"/>
      <c r="IG173" s="13"/>
      <c r="IH173" s="13"/>
      <c r="II173" s="13"/>
      <c r="IJ173" s="13"/>
      <c r="IK173" s="13"/>
      <c r="IL173" s="13"/>
      <c r="IM173" s="13"/>
      <c r="IN173" s="13"/>
      <c r="IO173" s="13"/>
      <c r="IP173" s="13"/>
      <c r="IQ173" s="13"/>
      <c r="IR173" s="13"/>
    </row>
    <row r="174" spans="1:252" ht="12.75" customHeight="1">
      <c r="A174" s="10" t="str">
        <f>"пром."</f>
        <v>пром.</v>
      </c>
      <c r="B174" s="11" t="s">
        <v>92</v>
      </c>
      <c r="C174" s="12" t="str">
        <f>"40"</f>
        <v>40</v>
      </c>
      <c r="D174" s="12">
        <v>2.68</v>
      </c>
      <c r="E174" s="12">
        <v>0</v>
      </c>
      <c r="F174" s="12">
        <v>0.28000000000000003</v>
      </c>
      <c r="G174" s="12">
        <v>0</v>
      </c>
      <c r="H174" s="12">
        <v>20.079999999999998</v>
      </c>
      <c r="I174" s="12">
        <v>84.217280000000002</v>
      </c>
      <c r="J174" s="12">
        <v>0</v>
      </c>
      <c r="K174" s="12">
        <v>0</v>
      </c>
      <c r="L174" s="12">
        <v>0</v>
      </c>
      <c r="M174" s="12">
        <v>0</v>
      </c>
      <c r="N174" s="12">
        <v>17.12</v>
      </c>
      <c r="O174" s="12">
        <v>0</v>
      </c>
      <c r="P174" s="12">
        <v>2.96</v>
      </c>
      <c r="Q174" s="12">
        <v>0</v>
      </c>
      <c r="R174" s="12">
        <v>0</v>
      </c>
      <c r="S174" s="12">
        <v>0</v>
      </c>
      <c r="T174" s="12">
        <v>4.8099999999999996</v>
      </c>
      <c r="U174" s="12">
        <v>16.12</v>
      </c>
      <c r="V174" s="12">
        <v>748.96</v>
      </c>
      <c r="W174" s="12">
        <v>296.14</v>
      </c>
      <c r="X174" s="12">
        <v>93</v>
      </c>
      <c r="Y174" s="12">
        <v>83.88</v>
      </c>
      <c r="Z174" s="12">
        <v>9.9499999999999993</v>
      </c>
      <c r="AA174" s="12">
        <v>1344</v>
      </c>
      <c r="AB174" s="12">
        <v>0</v>
      </c>
      <c r="AC174" s="12">
        <v>84</v>
      </c>
      <c r="AD174" s="12">
        <v>0.68</v>
      </c>
      <c r="AE174" s="12">
        <v>0.08</v>
      </c>
      <c r="AF174" s="12">
        <v>0.43</v>
      </c>
      <c r="AG174" s="12">
        <v>0</v>
      </c>
      <c r="AH174" s="12">
        <v>3.58</v>
      </c>
      <c r="AI174" s="12">
        <v>20</v>
      </c>
      <c r="AJ174" s="13">
        <v>0</v>
      </c>
      <c r="AK174" s="13">
        <v>0</v>
      </c>
      <c r="AL174" s="13">
        <v>0</v>
      </c>
      <c r="AM174" s="13">
        <v>0</v>
      </c>
      <c r="AN174" s="13">
        <v>0</v>
      </c>
      <c r="AO174" s="13">
        <v>0</v>
      </c>
      <c r="AP174" s="13">
        <v>0</v>
      </c>
      <c r="AQ174" s="13">
        <v>0</v>
      </c>
      <c r="AR174" s="13">
        <v>0</v>
      </c>
      <c r="AS174" s="13">
        <v>0</v>
      </c>
      <c r="AT174" s="13">
        <v>0</v>
      </c>
      <c r="AU174" s="13">
        <v>0</v>
      </c>
      <c r="AV174" s="13">
        <v>0</v>
      </c>
      <c r="AW174" s="13">
        <v>0</v>
      </c>
      <c r="AX174" s="13">
        <v>0</v>
      </c>
      <c r="AY174" s="13">
        <v>0</v>
      </c>
      <c r="AZ174" s="13">
        <v>0</v>
      </c>
      <c r="BA174" s="13">
        <v>0</v>
      </c>
      <c r="BB174" s="13">
        <v>0</v>
      </c>
      <c r="BC174" s="13">
        <v>0</v>
      </c>
      <c r="BD174" s="13">
        <v>0</v>
      </c>
      <c r="BE174" s="13">
        <v>0</v>
      </c>
      <c r="BF174" s="13">
        <v>0</v>
      </c>
      <c r="BG174" s="13">
        <v>0.01</v>
      </c>
      <c r="BH174" s="13">
        <v>0</v>
      </c>
      <c r="BI174" s="13">
        <v>0.04</v>
      </c>
      <c r="BJ174" s="13">
        <v>0</v>
      </c>
      <c r="BK174" s="13">
        <v>0.35</v>
      </c>
      <c r="BL174" s="13">
        <v>0</v>
      </c>
      <c r="BM174" s="13">
        <v>0.12</v>
      </c>
      <c r="BN174" s="13">
        <v>0</v>
      </c>
      <c r="BO174" s="13">
        <v>0</v>
      </c>
      <c r="BP174" s="13">
        <v>0</v>
      </c>
      <c r="BQ174" s="13">
        <v>0</v>
      </c>
      <c r="BR174" s="13">
        <v>0.03</v>
      </c>
      <c r="BS174" s="13">
        <v>0.11</v>
      </c>
      <c r="BT174" s="13">
        <v>0</v>
      </c>
      <c r="BU174" s="13">
        <v>0</v>
      </c>
      <c r="BV174" s="13">
        <v>0.22</v>
      </c>
      <c r="BW174" s="13">
        <v>0.86</v>
      </c>
      <c r="BX174" s="13">
        <v>0</v>
      </c>
      <c r="BY174" s="13">
        <v>0</v>
      </c>
      <c r="BZ174" s="13">
        <v>0</v>
      </c>
      <c r="CA174" s="13">
        <v>0</v>
      </c>
      <c r="CB174" s="13">
        <v>3.2</v>
      </c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/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  <c r="GL174" s="13"/>
      <c r="GM174" s="13"/>
      <c r="GN174" s="13"/>
      <c r="GO174" s="13"/>
      <c r="GP174" s="13"/>
      <c r="GQ174" s="13"/>
      <c r="GR174" s="13"/>
      <c r="GS174" s="13"/>
      <c r="GT174" s="13"/>
      <c r="GU174" s="13"/>
      <c r="GV174" s="13"/>
      <c r="GW174" s="13"/>
      <c r="GX174" s="13"/>
      <c r="GY174" s="13"/>
      <c r="GZ174" s="13"/>
      <c r="HA174" s="13"/>
      <c r="HB174" s="13"/>
      <c r="HC174" s="13"/>
      <c r="HD174" s="13"/>
      <c r="HE174" s="13"/>
      <c r="HF174" s="13"/>
      <c r="HG174" s="13"/>
      <c r="HH174" s="13"/>
      <c r="HI174" s="13"/>
      <c r="HJ174" s="13"/>
      <c r="HK174" s="13"/>
      <c r="HL174" s="13"/>
      <c r="HM174" s="13"/>
      <c r="HN174" s="13"/>
      <c r="HO174" s="13"/>
      <c r="HP174" s="13"/>
      <c r="HQ174" s="13"/>
      <c r="HR174" s="13"/>
      <c r="HS174" s="13"/>
      <c r="HT174" s="13"/>
      <c r="HU174" s="13"/>
      <c r="HV174" s="13"/>
      <c r="HW174" s="13"/>
      <c r="HX174" s="13"/>
      <c r="HY174" s="13"/>
      <c r="HZ174" s="13"/>
      <c r="IA174" s="13"/>
      <c r="IB174" s="13"/>
      <c r="IC174" s="13"/>
      <c r="ID174" s="13"/>
      <c r="IE174" s="13"/>
      <c r="IF174" s="13"/>
      <c r="IG174" s="13"/>
      <c r="IH174" s="13"/>
      <c r="II174" s="13"/>
      <c r="IJ174" s="13"/>
      <c r="IK174" s="13"/>
      <c r="IL174" s="13"/>
      <c r="IM174" s="13"/>
      <c r="IN174" s="13"/>
      <c r="IO174" s="13"/>
      <c r="IP174" s="13"/>
      <c r="IQ174" s="13"/>
      <c r="IR174" s="13"/>
    </row>
    <row r="175" spans="1:252" ht="12.75" customHeight="1">
      <c r="A175" s="14" t="str">
        <f>"пром."</f>
        <v>пром.</v>
      </c>
      <c r="B175" s="15" t="s">
        <v>93</v>
      </c>
      <c r="C175" s="16" t="str">
        <f>"25"</f>
        <v>25</v>
      </c>
      <c r="D175" s="16">
        <v>1.65</v>
      </c>
      <c r="E175" s="16">
        <v>0</v>
      </c>
      <c r="F175" s="16">
        <v>0.3</v>
      </c>
      <c r="G175" s="16">
        <v>0.3</v>
      </c>
      <c r="H175" s="16">
        <v>10.43</v>
      </c>
      <c r="I175" s="16">
        <v>48.344999999999999</v>
      </c>
      <c r="J175" s="16">
        <v>0.05</v>
      </c>
      <c r="K175" s="16">
        <v>0</v>
      </c>
      <c r="L175" s="16">
        <v>0</v>
      </c>
      <c r="M175" s="16">
        <v>0</v>
      </c>
      <c r="N175" s="16">
        <v>0.3</v>
      </c>
      <c r="O175" s="16">
        <v>8.0500000000000007</v>
      </c>
      <c r="P175" s="16">
        <v>2.08</v>
      </c>
      <c r="Q175" s="16">
        <v>0</v>
      </c>
      <c r="R175" s="16">
        <v>0</v>
      </c>
      <c r="S175" s="16">
        <v>0.25</v>
      </c>
      <c r="T175" s="16">
        <v>0.63</v>
      </c>
      <c r="U175" s="16">
        <v>152.5</v>
      </c>
      <c r="V175" s="16">
        <v>61.25</v>
      </c>
      <c r="W175" s="16">
        <v>8.75</v>
      </c>
      <c r="X175" s="16">
        <v>11.75</v>
      </c>
      <c r="Y175" s="16">
        <v>39.5</v>
      </c>
      <c r="Z175" s="16">
        <v>0.98</v>
      </c>
      <c r="AA175" s="16">
        <v>0</v>
      </c>
      <c r="AB175" s="16">
        <v>1.25</v>
      </c>
      <c r="AC175" s="16">
        <v>0.25</v>
      </c>
      <c r="AD175" s="16">
        <v>0.35</v>
      </c>
      <c r="AE175" s="16">
        <v>0.05</v>
      </c>
      <c r="AF175" s="16">
        <v>0.02</v>
      </c>
      <c r="AG175" s="16">
        <v>0.18</v>
      </c>
      <c r="AH175" s="16">
        <v>0.5</v>
      </c>
      <c r="AI175" s="16">
        <v>0</v>
      </c>
      <c r="AJ175" s="5">
        <v>0</v>
      </c>
      <c r="AK175" s="5">
        <v>80.5</v>
      </c>
      <c r="AL175" s="5">
        <v>62</v>
      </c>
      <c r="AM175" s="5">
        <v>106.75</v>
      </c>
      <c r="AN175" s="5">
        <v>55.75</v>
      </c>
      <c r="AO175" s="5">
        <v>23.25</v>
      </c>
      <c r="AP175" s="5">
        <v>49.5</v>
      </c>
      <c r="AQ175" s="5">
        <v>20</v>
      </c>
      <c r="AR175" s="5">
        <v>92.75</v>
      </c>
      <c r="AS175" s="5">
        <v>74.25</v>
      </c>
      <c r="AT175" s="5">
        <v>72.75</v>
      </c>
      <c r="AU175" s="5">
        <v>116</v>
      </c>
      <c r="AV175" s="5">
        <v>31</v>
      </c>
      <c r="AW175" s="5">
        <v>77.5</v>
      </c>
      <c r="AX175" s="5">
        <v>389.75</v>
      </c>
      <c r="AY175" s="5">
        <v>0</v>
      </c>
      <c r="AZ175" s="5">
        <v>131.5</v>
      </c>
      <c r="BA175" s="5">
        <v>72.75</v>
      </c>
      <c r="BB175" s="5">
        <v>45</v>
      </c>
      <c r="BC175" s="5">
        <v>32.5</v>
      </c>
      <c r="BD175" s="5">
        <v>0</v>
      </c>
      <c r="BE175" s="5">
        <v>0</v>
      </c>
      <c r="BF175" s="5">
        <v>0</v>
      </c>
      <c r="BG175" s="5">
        <v>0</v>
      </c>
      <c r="BH175" s="5">
        <v>0</v>
      </c>
      <c r="BI175" s="5">
        <v>0</v>
      </c>
      <c r="BJ175" s="5">
        <v>0</v>
      </c>
      <c r="BK175" s="5">
        <v>0.04</v>
      </c>
      <c r="BL175" s="5">
        <v>0</v>
      </c>
      <c r="BM175" s="5">
        <v>0</v>
      </c>
      <c r="BN175" s="5">
        <v>0.01</v>
      </c>
      <c r="BO175" s="5">
        <v>0</v>
      </c>
      <c r="BP175" s="5">
        <v>0</v>
      </c>
      <c r="BQ175" s="5">
        <v>0</v>
      </c>
      <c r="BR175" s="5">
        <v>0</v>
      </c>
      <c r="BS175" s="5">
        <v>0.03</v>
      </c>
      <c r="BT175" s="5">
        <v>0</v>
      </c>
      <c r="BU175" s="5">
        <v>0</v>
      </c>
      <c r="BV175" s="5">
        <v>0.12</v>
      </c>
      <c r="BW175" s="5">
        <v>0.02</v>
      </c>
      <c r="BX175" s="5">
        <v>0</v>
      </c>
      <c r="BY175" s="5">
        <v>0</v>
      </c>
      <c r="BZ175" s="5">
        <v>0</v>
      </c>
      <c r="CA175" s="5">
        <v>0</v>
      </c>
      <c r="CB175" s="5">
        <v>11.75</v>
      </c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  <c r="FG175" s="5"/>
      <c r="FH175" s="5"/>
      <c r="FI175" s="5"/>
      <c r="FJ175" s="5"/>
      <c r="FK175" s="5"/>
      <c r="FL175" s="5"/>
      <c r="FM175" s="5"/>
      <c r="FN175" s="5"/>
      <c r="FO175" s="5"/>
      <c r="FP175" s="5"/>
      <c r="FQ175" s="5"/>
      <c r="FR175" s="5"/>
      <c r="FS175" s="5"/>
      <c r="FT175" s="5"/>
      <c r="FU175" s="5"/>
      <c r="FV175" s="5"/>
      <c r="FW175" s="5"/>
      <c r="FX175" s="5"/>
      <c r="FY175" s="5"/>
      <c r="FZ175" s="5"/>
      <c r="GA175" s="5"/>
      <c r="GB175" s="5"/>
      <c r="GC175" s="5"/>
      <c r="GD175" s="5"/>
      <c r="GE175" s="5"/>
      <c r="GF175" s="5"/>
      <c r="GG175" s="5"/>
      <c r="GH175" s="5"/>
      <c r="GI175" s="5"/>
      <c r="GJ175" s="5"/>
      <c r="GK175" s="5"/>
      <c r="GL175" s="5"/>
      <c r="GM175" s="5"/>
      <c r="GN175" s="5"/>
      <c r="GO175" s="5"/>
      <c r="GP175" s="5"/>
      <c r="GQ175" s="5"/>
      <c r="GR175" s="5"/>
      <c r="GS175" s="5"/>
      <c r="GT175" s="5"/>
      <c r="GU175" s="5"/>
      <c r="GV175" s="5"/>
      <c r="GW175" s="5"/>
      <c r="GX175" s="5"/>
      <c r="GY175" s="5"/>
      <c r="GZ175" s="5"/>
      <c r="HA175" s="5"/>
      <c r="HB175" s="5"/>
      <c r="HC175" s="5"/>
      <c r="HD175" s="5"/>
      <c r="HE175" s="5"/>
      <c r="HF175" s="5"/>
      <c r="HG175" s="5"/>
      <c r="HH175" s="5"/>
      <c r="HI175" s="5"/>
      <c r="HJ175" s="5"/>
      <c r="HK175" s="5"/>
      <c r="HL175" s="5"/>
      <c r="HM175" s="5"/>
      <c r="HN175" s="5"/>
      <c r="HO175" s="5"/>
      <c r="HP175" s="5"/>
      <c r="HQ175" s="5"/>
      <c r="HR175" s="5"/>
      <c r="HS175" s="5"/>
      <c r="HT175" s="5"/>
      <c r="HU175" s="5"/>
      <c r="HV175" s="5"/>
      <c r="HW175" s="5"/>
      <c r="HX175" s="5"/>
      <c r="HY175" s="5"/>
      <c r="HZ175" s="5"/>
      <c r="IA175" s="5"/>
      <c r="IB175" s="5"/>
      <c r="IC175" s="5"/>
      <c r="ID175" s="5"/>
      <c r="IE175" s="5"/>
      <c r="IF175" s="5"/>
      <c r="IG175" s="5"/>
      <c r="IH175" s="5"/>
      <c r="II175" s="5"/>
      <c r="IJ175" s="5"/>
      <c r="IK175" s="5"/>
      <c r="IL175" s="5"/>
      <c r="IM175" s="5"/>
      <c r="IN175" s="5"/>
      <c r="IO175" s="5"/>
      <c r="IP175" s="5"/>
      <c r="IQ175" s="5"/>
      <c r="IR175" s="5"/>
    </row>
    <row r="176" spans="1:252" ht="12.75" customHeight="1">
      <c r="A176" s="17"/>
      <c r="B176" s="18" t="s">
        <v>103</v>
      </c>
      <c r="C176" s="19"/>
      <c r="D176" s="19">
        <v>42.4</v>
      </c>
      <c r="E176" s="19">
        <v>24.05</v>
      </c>
      <c r="F176" s="19">
        <v>32.21</v>
      </c>
      <c r="G176" s="19">
        <v>9.43</v>
      </c>
      <c r="H176" s="19">
        <v>132.94999999999999</v>
      </c>
      <c r="I176" s="19">
        <v>952.66</v>
      </c>
      <c r="J176" s="19">
        <v>9.76</v>
      </c>
      <c r="K176" s="19">
        <v>4.3099999999999996</v>
      </c>
      <c r="L176" s="19">
        <v>0</v>
      </c>
      <c r="M176" s="19">
        <v>0</v>
      </c>
      <c r="N176" s="19">
        <v>49.31</v>
      </c>
      <c r="O176" s="19">
        <v>64.67</v>
      </c>
      <c r="P176" s="19">
        <v>18.98</v>
      </c>
      <c r="Q176" s="19">
        <v>0</v>
      </c>
      <c r="R176" s="19">
        <v>0</v>
      </c>
      <c r="S176" s="19">
        <v>0.91</v>
      </c>
      <c r="T176" s="19">
        <v>13.14</v>
      </c>
      <c r="U176" s="19">
        <v>966.77</v>
      </c>
      <c r="V176" s="19">
        <v>2268.04</v>
      </c>
      <c r="W176" s="19">
        <v>475.6</v>
      </c>
      <c r="X176" s="19">
        <v>311.88</v>
      </c>
      <c r="Y176" s="19">
        <v>617.27</v>
      </c>
      <c r="Z176" s="19">
        <v>19.600000000000001</v>
      </c>
      <c r="AA176" s="19">
        <v>1414.07</v>
      </c>
      <c r="AB176" s="19">
        <v>1930.95</v>
      </c>
      <c r="AC176" s="19">
        <v>577.03</v>
      </c>
      <c r="AD176" s="19">
        <v>6.53</v>
      </c>
      <c r="AE176" s="19">
        <v>0.54</v>
      </c>
      <c r="AF176" s="19">
        <v>0.88</v>
      </c>
      <c r="AG176" s="19">
        <v>12.58</v>
      </c>
      <c r="AH176" s="19">
        <v>29.07</v>
      </c>
      <c r="AI176" s="19">
        <v>29.2</v>
      </c>
      <c r="AJ176" s="20">
        <v>0</v>
      </c>
      <c r="AK176" s="20">
        <v>1791</v>
      </c>
      <c r="AL176" s="20">
        <v>1479.26</v>
      </c>
      <c r="AM176" s="20">
        <v>2726.52</v>
      </c>
      <c r="AN176" s="20">
        <v>2644.35</v>
      </c>
      <c r="AO176" s="20">
        <v>903.14</v>
      </c>
      <c r="AP176" s="20">
        <v>1569.97</v>
      </c>
      <c r="AQ176" s="20">
        <v>568.70000000000005</v>
      </c>
      <c r="AR176" s="20">
        <v>1645.3</v>
      </c>
      <c r="AS176" s="20">
        <v>2024.05</v>
      </c>
      <c r="AT176" s="20">
        <v>2573.7199999999998</v>
      </c>
      <c r="AU176" s="20">
        <v>3278.45</v>
      </c>
      <c r="AV176" s="20">
        <v>889.97</v>
      </c>
      <c r="AW176" s="20">
        <v>2376.96</v>
      </c>
      <c r="AX176" s="20">
        <v>6077.17</v>
      </c>
      <c r="AY176" s="20">
        <v>187.54</v>
      </c>
      <c r="AZ176" s="20">
        <v>1807.24</v>
      </c>
      <c r="BA176" s="20">
        <v>1692.81</v>
      </c>
      <c r="BB176" s="20">
        <v>1328.39</v>
      </c>
      <c r="BC176" s="20">
        <v>600.54</v>
      </c>
      <c r="BD176" s="20">
        <v>0.08</v>
      </c>
      <c r="BE176" s="20">
        <v>0.03</v>
      </c>
      <c r="BF176" s="20">
        <v>0.02</v>
      </c>
      <c r="BG176" s="20">
        <v>0.05</v>
      </c>
      <c r="BH176" s="20">
        <v>0.05</v>
      </c>
      <c r="BI176" s="20">
        <v>0.26</v>
      </c>
      <c r="BJ176" s="20">
        <v>0</v>
      </c>
      <c r="BK176" s="20">
        <v>1.8</v>
      </c>
      <c r="BL176" s="20">
        <v>0</v>
      </c>
      <c r="BM176" s="20">
        <v>0.61</v>
      </c>
      <c r="BN176" s="20">
        <v>0.03</v>
      </c>
      <c r="BO176" s="20">
        <v>0.04</v>
      </c>
      <c r="BP176" s="20">
        <v>0</v>
      </c>
      <c r="BQ176" s="20">
        <v>0.04</v>
      </c>
      <c r="BR176" s="20">
        <v>0.12</v>
      </c>
      <c r="BS176" s="20">
        <v>2.94</v>
      </c>
      <c r="BT176" s="20">
        <v>0.01</v>
      </c>
      <c r="BU176" s="20">
        <v>0</v>
      </c>
      <c r="BV176" s="20">
        <v>4.95</v>
      </c>
      <c r="BW176" s="20">
        <v>0.95</v>
      </c>
      <c r="BX176" s="20">
        <v>0</v>
      </c>
      <c r="BY176" s="20">
        <v>0</v>
      </c>
      <c r="BZ176" s="20">
        <v>0</v>
      </c>
      <c r="CA176" s="20">
        <v>0</v>
      </c>
      <c r="CB176" s="20">
        <v>832.47</v>
      </c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0"/>
      <c r="CP176" s="20"/>
      <c r="CQ176" s="20"/>
      <c r="CR176" s="20"/>
      <c r="CS176" s="20"/>
      <c r="CT176" s="20"/>
      <c r="CU176" s="20"/>
      <c r="CV176" s="20"/>
      <c r="CW176" s="20"/>
      <c r="CX176" s="20"/>
      <c r="CY176" s="20"/>
      <c r="CZ176" s="20"/>
      <c r="DA176" s="20"/>
      <c r="DB176" s="20"/>
      <c r="DC176" s="20"/>
      <c r="DD176" s="20"/>
      <c r="DE176" s="20"/>
      <c r="DF176" s="20"/>
      <c r="DG176" s="20"/>
      <c r="DH176" s="20"/>
      <c r="DI176" s="20"/>
      <c r="DJ176" s="20"/>
      <c r="DK176" s="20"/>
      <c r="DL176" s="20"/>
      <c r="DM176" s="20"/>
      <c r="DN176" s="20"/>
      <c r="DO176" s="20"/>
      <c r="DP176" s="20"/>
      <c r="DQ176" s="20"/>
      <c r="DR176" s="20"/>
      <c r="DS176" s="20"/>
      <c r="DT176" s="20"/>
      <c r="DU176" s="20"/>
      <c r="DV176" s="20"/>
      <c r="DW176" s="20"/>
      <c r="DX176" s="20"/>
      <c r="DY176" s="20"/>
      <c r="DZ176" s="20"/>
      <c r="EA176" s="20"/>
      <c r="EB176" s="20"/>
      <c r="EC176" s="20"/>
      <c r="ED176" s="20"/>
      <c r="EE176" s="20"/>
      <c r="EF176" s="20"/>
      <c r="EG176" s="20"/>
      <c r="EH176" s="20"/>
      <c r="EI176" s="20"/>
      <c r="EJ176" s="20"/>
      <c r="EK176" s="20"/>
      <c r="EL176" s="20"/>
      <c r="EM176" s="20"/>
      <c r="EN176" s="20"/>
      <c r="EO176" s="20"/>
      <c r="EP176" s="20"/>
      <c r="EQ176" s="20"/>
      <c r="ER176" s="20"/>
      <c r="ES176" s="20"/>
      <c r="ET176" s="20"/>
      <c r="EU176" s="20"/>
      <c r="EV176" s="20"/>
      <c r="EW176" s="20"/>
      <c r="EX176" s="20"/>
      <c r="EY176" s="20"/>
      <c r="EZ176" s="20"/>
      <c r="FA176" s="20"/>
      <c r="FB176" s="20"/>
      <c r="FC176" s="20"/>
      <c r="FD176" s="20"/>
      <c r="FE176" s="20"/>
      <c r="FF176" s="20"/>
      <c r="FG176" s="20"/>
      <c r="FH176" s="20"/>
      <c r="FI176" s="20"/>
      <c r="FJ176" s="20"/>
      <c r="FK176" s="20"/>
      <c r="FL176" s="20"/>
      <c r="FM176" s="20"/>
      <c r="FN176" s="20"/>
      <c r="FO176" s="20"/>
      <c r="FP176" s="20"/>
      <c r="FQ176" s="20"/>
      <c r="FR176" s="20"/>
      <c r="FS176" s="20"/>
      <c r="FT176" s="20"/>
      <c r="FU176" s="20"/>
      <c r="FV176" s="20"/>
      <c r="FW176" s="20"/>
      <c r="FX176" s="20"/>
      <c r="FY176" s="20"/>
      <c r="FZ176" s="20"/>
      <c r="GA176" s="20"/>
      <c r="GB176" s="20"/>
      <c r="GC176" s="20"/>
      <c r="GD176" s="20"/>
      <c r="GE176" s="20"/>
      <c r="GF176" s="20"/>
      <c r="GG176" s="20"/>
      <c r="GH176" s="20"/>
      <c r="GI176" s="20"/>
      <c r="GJ176" s="20"/>
      <c r="GK176" s="20"/>
      <c r="GL176" s="20"/>
      <c r="GM176" s="20"/>
      <c r="GN176" s="20"/>
      <c r="GO176" s="20"/>
      <c r="GP176" s="20"/>
      <c r="GQ176" s="20"/>
      <c r="GR176" s="20"/>
      <c r="GS176" s="20"/>
      <c r="GT176" s="20"/>
      <c r="GU176" s="20"/>
      <c r="GV176" s="20"/>
      <c r="GW176" s="20"/>
      <c r="GX176" s="20"/>
      <c r="GY176" s="20"/>
      <c r="GZ176" s="20"/>
      <c r="HA176" s="20"/>
      <c r="HB176" s="20"/>
      <c r="HC176" s="20"/>
      <c r="HD176" s="20"/>
      <c r="HE176" s="20"/>
      <c r="HF176" s="20"/>
      <c r="HG176" s="20"/>
      <c r="HH176" s="20"/>
      <c r="HI176" s="20"/>
      <c r="HJ176" s="20"/>
      <c r="HK176" s="20"/>
      <c r="HL176" s="20"/>
      <c r="HM176" s="20"/>
      <c r="HN176" s="20"/>
      <c r="HO176" s="20"/>
      <c r="HP176" s="20"/>
      <c r="HQ176" s="20"/>
      <c r="HR176" s="20"/>
      <c r="HS176" s="20"/>
      <c r="HT176" s="20"/>
      <c r="HU176" s="20"/>
      <c r="HV176" s="20"/>
      <c r="HW176" s="20"/>
      <c r="HX176" s="20"/>
      <c r="HY176" s="20"/>
      <c r="HZ176" s="20"/>
      <c r="IA176" s="20"/>
      <c r="IB176" s="20"/>
      <c r="IC176" s="20"/>
      <c r="ID176" s="20"/>
      <c r="IE176" s="20"/>
      <c r="IF176" s="20"/>
      <c r="IG176" s="20"/>
      <c r="IH176" s="20"/>
      <c r="II176" s="20"/>
      <c r="IJ176" s="20"/>
      <c r="IK176" s="20"/>
      <c r="IL176" s="20"/>
      <c r="IM176" s="20"/>
      <c r="IN176" s="20"/>
      <c r="IO176" s="20"/>
      <c r="IP176" s="20"/>
      <c r="IQ176" s="20"/>
      <c r="IR176" s="20"/>
    </row>
    <row r="177" spans="1:252" ht="12.75" customHeight="1">
      <c r="A177" s="17"/>
      <c r="B177" s="18" t="s">
        <v>95</v>
      </c>
      <c r="C177" s="19"/>
      <c r="D177" s="19">
        <f>SUM(D165+D176)</f>
        <v>70.509999999999991</v>
      </c>
      <c r="E177" s="19">
        <f t="shared" ref="E177:I177" si="15">SUM(E165+E176)</f>
        <v>24.77</v>
      </c>
      <c r="F177" s="19">
        <f t="shared" si="15"/>
        <v>40.049999999999997</v>
      </c>
      <c r="G177" s="19">
        <f t="shared" si="15"/>
        <v>12.23</v>
      </c>
      <c r="H177" s="19">
        <f>SUM(H165+H176)</f>
        <v>225.6</v>
      </c>
      <c r="I177" s="19">
        <f t="shared" si="15"/>
        <v>1491.4099999999999</v>
      </c>
      <c r="J177" s="19">
        <v>9.76</v>
      </c>
      <c r="K177" s="19">
        <v>4.3099999999999996</v>
      </c>
      <c r="L177" s="19">
        <v>0</v>
      </c>
      <c r="M177" s="19">
        <v>0</v>
      </c>
      <c r="N177" s="19">
        <v>49.31</v>
      </c>
      <c r="O177" s="19">
        <v>64.67</v>
      </c>
      <c r="P177" s="19">
        <v>18.98</v>
      </c>
      <c r="Q177" s="19">
        <v>0</v>
      </c>
      <c r="R177" s="19">
        <v>0</v>
      </c>
      <c r="S177" s="19">
        <v>0.91</v>
      </c>
      <c r="T177" s="19">
        <v>13.14</v>
      </c>
      <c r="U177" s="19">
        <v>966.77</v>
      </c>
      <c r="V177" s="19">
        <v>2268.04</v>
      </c>
      <c r="W177" s="19">
        <v>475.6</v>
      </c>
      <c r="X177" s="19">
        <v>311.88</v>
      </c>
      <c r="Y177" s="19">
        <v>617.27</v>
      </c>
      <c r="Z177" s="19">
        <v>19.600000000000001</v>
      </c>
      <c r="AA177" s="19">
        <v>1414.07</v>
      </c>
      <c r="AB177" s="19">
        <v>1930.95</v>
      </c>
      <c r="AC177" s="19">
        <v>577.03</v>
      </c>
      <c r="AD177" s="19">
        <v>6.53</v>
      </c>
      <c r="AE177" s="19">
        <v>0.54</v>
      </c>
      <c r="AF177" s="19">
        <v>0.88</v>
      </c>
      <c r="AG177" s="19">
        <v>12.58</v>
      </c>
      <c r="AH177" s="19">
        <v>29.07</v>
      </c>
      <c r="AI177" s="19">
        <v>29.2</v>
      </c>
      <c r="AJ177" s="20">
        <v>0</v>
      </c>
      <c r="AK177" s="20">
        <v>1791</v>
      </c>
      <c r="AL177" s="20">
        <v>1479.26</v>
      </c>
      <c r="AM177" s="20">
        <v>2726.52</v>
      </c>
      <c r="AN177" s="20">
        <v>2644.35</v>
      </c>
      <c r="AO177" s="20">
        <v>903.14</v>
      </c>
      <c r="AP177" s="20">
        <v>1569.97</v>
      </c>
      <c r="AQ177" s="20">
        <v>568.70000000000005</v>
      </c>
      <c r="AR177" s="20">
        <v>1645.3</v>
      </c>
      <c r="AS177" s="20">
        <v>2024.05</v>
      </c>
      <c r="AT177" s="20">
        <v>2573.7199999999998</v>
      </c>
      <c r="AU177" s="20">
        <v>3278.45</v>
      </c>
      <c r="AV177" s="20">
        <v>889.97</v>
      </c>
      <c r="AW177" s="20">
        <v>2376.96</v>
      </c>
      <c r="AX177" s="20">
        <v>6077.17</v>
      </c>
      <c r="AY177" s="20">
        <v>187.54</v>
      </c>
      <c r="AZ177" s="20">
        <v>1807.24</v>
      </c>
      <c r="BA177" s="20">
        <v>1692.81</v>
      </c>
      <c r="BB177" s="20">
        <v>1328.39</v>
      </c>
      <c r="BC177" s="20">
        <v>600.54</v>
      </c>
      <c r="BD177" s="20">
        <v>0.08</v>
      </c>
      <c r="BE177" s="20">
        <v>0.03</v>
      </c>
      <c r="BF177" s="20">
        <v>0.02</v>
      </c>
      <c r="BG177" s="20">
        <v>0.05</v>
      </c>
      <c r="BH177" s="20">
        <v>0.05</v>
      </c>
      <c r="BI177" s="20">
        <v>0.26</v>
      </c>
      <c r="BJ177" s="20">
        <v>0</v>
      </c>
      <c r="BK177" s="20">
        <v>1.8</v>
      </c>
      <c r="BL177" s="20">
        <v>0</v>
      </c>
      <c r="BM177" s="20">
        <v>0.61</v>
      </c>
      <c r="BN177" s="20">
        <v>0.03</v>
      </c>
      <c r="BO177" s="20">
        <v>0.04</v>
      </c>
      <c r="BP177" s="20">
        <v>0</v>
      </c>
      <c r="BQ177" s="20">
        <v>0.04</v>
      </c>
      <c r="BR177" s="20">
        <v>0.12</v>
      </c>
      <c r="BS177" s="20">
        <v>2.94</v>
      </c>
      <c r="BT177" s="20">
        <v>0.01</v>
      </c>
      <c r="BU177" s="20">
        <v>0</v>
      </c>
      <c r="BV177" s="20">
        <v>4.95</v>
      </c>
      <c r="BW177" s="20">
        <v>0.95</v>
      </c>
      <c r="BX177" s="20">
        <v>0</v>
      </c>
      <c r="BY177" s="20">
        <v>0</v>
      </c>
      <c r="BZ177" s="20">
        <v>0</v>
      </c>
      <c r="CA177" s="20">
        <v>0</v>
      </c>
      <c r="CB177" s="20">
        <v>832.47</v>
      </c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/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/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/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/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0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  <c r="IK177" s="20"/>
      <c r="IL177" s="20"/>
      <c r="IM177" s="20"/>
      <c r="IN177" s="20"/>
      <c r="IO177" s="20"/>
      <c r="IP177" s="20"/>
      <c r="IQ177" s="20"/>
      <c r="IR177" s="20"/>
    </row>
    <row r="178" spans="1:252" ht="12.75" customHeight="1">
      <c r="A178" s="17"/>
      <c r="B178" s="18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/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/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/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/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/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/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0"/>
      <c r="HX178" s="20"/>
      <c r="HY178" s="20"/>
      <c r="HZ178" s="20"/>
      <c r="IA178" s="20"/>
      <c r="IB178" s="20"/>
      <c r="IC178" s="20"/>
      <c r="ID178" s="20"/>
      <c r="IE178" s="20"/>
      <c r="IF178" s="20"/>
      <c r="IG178" s="20"/>
      <c r="IH178" s="20"/>
      <c r="II178" s="20"/>
      <c r="IJ178" s="20"/>
      <c r="IK178" s="20"/>
      <c r="IL178" s="20"/>
      <c r="IM178" s="20"/>
      <c r="IN178" s="20"/>
      <c r="IO178" s="20"/>
      <c r="IP178" s="20"/>
      <c r="IQ178" s="20"/>
      <c r="IR178" s="20"/>
    </row>
    <row r="179" spans="1:252" ht="12.75" customHeight="1">
      <c r="A179" s="17"/>
      <c r="B179" s="18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/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/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/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/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0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  <c r="IK179" s="20"/>
      <c r="IL179" s="20"/>
      <c r="IM179" s="20"/>
      <c r="IN179" s="20"/>
      <c r="IO179" s="20"/>
      <c r="IP179" s="20"/>
      <c r="IQ179" s="20"/>
      <c r="IR179" s="20"/>
    </row>
    <row r="180" spans="1:252" ht="12.75" customHeight="1">
      <c r="A180" s="17"/>
      <c r="B180" s="18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/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/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/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/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/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/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0"/>
      <c r="HX180" s="20"/>
      <c r="HY180" s="20"/>
      <c r="HZ180" s="20"/>
      <c r="IA180" s="20"/>
      <c r="IB180" s="20"/>
      <c r="IC180" s="20"/>
      <c r="ID180" s="20"/>
      <c r="IE180" s="20"/>
      <c r="IF180" s="20"/>
      <c r="IG180" s="20"/>
      <c r="IH180" s="20"/>
      <c r="II180" s="20"/>
      <c r="IJ180" s="20"/>
      <c r="IK180" s="20"/>
      <c r="IL180" s="20"/>
      <c r="IM180" s="20"/>
      <c r="IN180" s="20"/>
      <c r="IO180" s="20"/>
      <c r="IP180" s="20"/>
      <c r="IQ180" s="20"/>
      <c r="IR180" s="20"/>
    </row>
    <row r="182" spans="1:252" ht="12.75" customHeight="1">
      <c r="B182" s="21" t="s">
        <v>138</v>
      </c>
    </row>
    <row r="183" spans="1:252" ht="12.75" customHeight="1">
      <c r="B183" s="8" t="s">
        <v>87</v>
      </c>
    </row>
    <row r="184" spans="1:252" ht="12.75" customHeight="1">
      <c r="A184" s="10" t="str">
        <f>"1/6"</f>
        <v>1/6</v>
      </c>
      <c r="B184" s="11" t="s">
        <v>158</v>
      </c>
      <c r="C184" s="12" t="str">
        <f>"40"</f>
        <v>40</v>
      </c>
      <c r="D184" s="12">
        <v>5.08</v>
      </c>
      <c r="E184" s="12">
        <v>5.08</v>
      </c>
      <c r="F184" s="12">
        <v>4.5999999999999996</v>
      </c>
      <c r="G184" s="12">
        <v>0</v>
      </c>
      <c r="H184" s="12">
        <v>0.28000000000000003</v>
      </c>
      <c r="I184" s="12">
        <v>62.783999999999999</v>
      </c>
      <c r="J184" s="12">
        <v>1.2</v>
      </c>
      <c r="K184" s="12">
        <v>0</v>
      </c>
      <c r="L184" s="12">
        <v>0</v>
      </c>
      <c r="M184" s="12">
        <v>0</v>
      </c>
      <c r="N184" s="12">
        <v>0.28000000000000003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0.4</v>
      </c>
      <c r="U184" s="12">
        <v>53.6</v>
      </c>
      <c r="V184" s="12">
        <v>56</v>
      </c>
      <c r="W184" s="12">
        <v>22</v>
      </c>
      <c r="X184" s="12">
        <v>4.8</v>
      </c>
      <c r="Y184" s="12">
        <v>76.8</v>
      </c>
      <c r="Z184" s="12">
        <v>1</v>
      </c>
      <c r="AA184" s="12">
        <v>100</v>
      </c>
      <c r="AB184" s="12">
        <v>24</v>
      </c>
      <c r="AC184" s="12">
        <v>104</v>
      </c>
      <c r="AD184" s="12">
        <v>0.24</v>
      </c>
      <c r="AE184" s="12">
        <v>0.03</v>
      </c>
      <c r="AF184" s="12">
        <v>0.18</v>
      </c>
      <c r="AG184" s="12">
        <v>0.08</v>
      </c>
      <c r="AH184" s="12">
        <v>1.44</v>
      </c>
      <c r="AI184" s="12">
        <v>0</v>
      </c>
      <c r="AJ184" s="13">
        <v>0</v>
      </c>
      <c r="AK184" s="13">
        <v>308.8</v>
      </c>
      <c r="AL184" s="13">
        <v>238.8</v>
      </c>
      <c r="AM184" s="13">
        <v>432.4</v>
      </c>
      <c r="AN184" s="13">
        <v>361.2</v>
      </c>
      <c r="AO184" s="13">
        <v>169.6</v>
      </c>
      <c r="AP184" s="13">
        <v>244</v>
      </c>
      <c r="AQ184" s="13">
        <v>81.599999999999994</v>
      </c>
      <c r="AR184" s="13">
        <v>260.8</v>
      </c>
      <c r="AS184" s="13">
        <v>284</v>
      </c>
      <c r="AT184" s="13">
        <v>314.8</v>
      </c>
      <c r="AU184" s="13">
        <v>491.6</v>
      </c>
      <c r="AV184" s="13">
        <v>136</v>
      </c>
      <c r="AW184" s="13">
        <v>166.4</v>
      </c>
      <c r="AX184" s="13">
        <v>709.2</v>
      </c>
      <c r="AY184" s="13">
        <v>5.6</v>
      </c>
      <c r="AZ184" s="13">
        <v>158.4</v>
      </c>
      <c r="BA184" s="13">
        <v>371.2</v>
      </c>
      <c r="BB184" s="13">
        <v>190.4</v>
      </c>
      <c r="BC184" s="13">
        <v>117.2</v>
      </c>
      <c r="BD184" s="13">
        <v>0</v>
      </c>
      <c r="BE184" s="13">
        <v>0</v>
      </c>
      <c r="BF184" s="13">
        <v>0</v>
      </c>
      <c r="BG184" s="13">
        <v>0</v>
      </c>
      <c r="BH184" s="13">
        <v>0</v>
      </c>
      <c r="BI184" s="13">
        <v>0</v>
      </c>
      <c r="BJ184" s="13">
        <v>0</v>
      </c>
      <c r="BK184" s="13">
        <v>0</v>
      </c>
      <c r="BL184" s="13">
        <v>0</v>
      </c>
      <c r="BM184" s="13">
        <v>0</v>
      </c>
      <c r="BN184" s="13">
        <v>0</v>
      </c>
      <c r="BO184" s="13">
        <v>0</v>
      </c>
      <c r="BP184" s="13">
        <v>0</v>
      </c>
      <c r="BQ184" s="13">
        <v>0</v>
      </c>
      <c r="BR184" s="13">
        <v>0</v>
      </c>
      <c r="BS184" s="13">
        <v>0</v>
      </c>
      <c r="BT184" s="13">
        <v>0</v>
      </c>
      <c r="BU184" s="13">
        <v>0</v>
      </c>
      <c r="BV184" s="13">
        <v>0</v>
      </c>
      <c r="BW184" s="13">
        <v>0</v>
      </c>
      <c r="BX184" s="13">
        <v>0</v>
      </c>
      <c r="BY184" s="13">
        <v>0</v>
      </c>
      <c r="BZ184" s="13">
        <v>0</v>
      </c>
      <c r="CA184" s="13">
        <v>0</v>
      </c>
      <c r="CB184" s="13">
        <v>29.64</v>
      </c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/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  <c r="GL184" s="13"/>
      <c r="GM184" s="13"/>
      <c r="GN184" s="13"/>
      <c r="GO184" s="13"/>
      <c r="GP184" s="13"/>
      <c r="GQ184" s="13"/>
      <c r="GR184" s="13"/>
      <c r="GS184" s="13"/>
      <c r="GT184" s="13"/>
      <c r="GU184" s="13"/>
      <c r="GV184" s="13"/>
      <c r="GW184" s="13"/>
      <c r="GX184" s="13"/>
      <c r="GY184" s="13"/>
      <c r="GZ184" s="13"/>
      <c r="HA184" s="13"/>
      <c r="HB184" s="13"/>
      <c r="HC184" s="13"/>
      <c r="HD184" s="13"/>
      <c r="HE184" s="13"/>
      <c r="HF184" s="13"/>
      <c r="HG184" s="13"/>
      <c r="HH184" s="13"/>
      <c r="HI184" s="13"/>
      <c r="HJ184" s="13"/>
      <c r="HK184" s="13"/>
      <c r="HL184" s="13"/>
      <c r="HM184" s="13"/>
      <c r="HN184" s="13"/>
      <c r="HO184" s="13"/>
      <c r="HP184" s="13"/>
      <c r="HQ184" s="13"/>
      <c r="HR184" s="13"/>
      <c r="HS184" s="13"/>
      <c r="HT184" s="13"/>
      <c r="HU184" s="13"/>
      <c r="HV184" s="13"/>
      <c r="HW184" s="13"/>
      <c r="HX184" s="13"/>
      <c r="HY184" s="13"/>
      <c r="HZ184" s="13"/>
      <c r="IA184" s="13"/>
      <c r="IB184" s="13"/>
      <c r="IC184" s="13"/>
      <c r="ID184" s="13"/>
      <c r="IE184" s="13"/>
      <c r="IF184" s="13"/>
      <c r="IG184" s="13"/>
      <c r="IH184" s="13"/>
      <c r="II184" s="13"/>
      <c r="IJ184" s="13"/>
      <c r="IK184" s="13"/>
      <c r="IL184" s="13"/>
      <c r="IM184" s="13"/>
      <c r="IN184" s="13"/>
      <c r="IO184" s="13"/>
      <c r="IP184" s="13"/>
      <c r="IQ184" s="13"/>
      <c r="IR184" s="13"/>
    </row>
    <row r="185" spans="1:252" ht="12.75" customHeight="1">
      <c r="A185" s="10" t="str">
        <f>"15/4"</f>
        <v>15/4</v>
      </c>
      <c r="B185" s="11" t="s">
        <v>159</v>
      </c>
      <c r="C185" s="12" t="str">
        <f>"250"</f>
        <v>250</v>
      </c>
      <c r="D185" s="12">
        <v>7.46</v>
      </c>
      <c r="E185" s="12">
        <v>2.94</v>
      </c>
      <c r="F185" s="12">
        <v>6.58</v>
      </c>
      <c r="G185" s="12">
        <v>0.65</v>
      </c>
      <c r="H185" s="12">
        <v>42.09</v>
      </c>
      <c r="I185" s="12">
        <v>251.38098999999997</v>
      </c>
      <c r="J185" s="12">
        <v>4.5599999999999996</v>
      </c>
      <c r="K185" s="12">
        <v>0.11</v>
      </c>
      <c r="L185" s="12">
        <v>0</v>
      </c>
      <c r="M185" s="12">
        <v>0</v>
      </c>
      <c r="N185" s="12">
        <v>9.3800000000000008</v>
      </c>
      <c r="O185" s="12">
        <v>29.03</v>
      </c>
      <c r="P185" s="12">
        <v>3.69</v>
      </c>
      <c r="Q185" s="12">
        <v>0</v>
      </c>
      <c r="R185" s="12">
        <v>0</v>
      </c>
      <c r="S185" s="12">
        <v>0.1</v>
      </c>
      <c r="T185" s="12">
        <v>2</v>
      </c>
      <c r="U185" s="12">
        <v>300.24</v>
      </c>
      <c r="V185" s="12">
        <v>220.18</v>
      </c>
      <c r="W185" s="12">
        <v>144.01</v>
      </c>
      <c r="X185" s="12">
        <v>34.049999999999997</v>
      </c>
      <c r="Y185" s="12">
        <v>229.22</v>
      </c>
      <c r="Z185" s="12">
        <v>0.91</v>
      </c>
      <c r="AA185" s="12">
        <v>24</v>
      </c>
      <c r="AB185" s="12">
        <v>20</v>
      </c>
      <c r="AC185" s="12">
        <v>44.5</v>
      </c>
      <c r="AD185" s="12">
        <v>0.8</v>
      </c>
      <c r="AE185" s="12">
        <v>0.13</v>
      </c>
      <c r="AF185" s="12">
        <v>0.16</v>
      </c>
      <c r="AG185" s="12">
        <v>1.1599999999999999</v>
      </c>
      <c r="AH185" s="12">
        <v>3.16</v>
      </c>
      <c r="AI185" s="12">
        <v>0.52</v>
      </c>
      <c r="AJ185" s="13">
        <v>0</v>
      </c>
      <c r="AK185" s="13">
        <v>380.79</v>
      </c>
      <c r="AL185" s="13">
        <v>371.82</v>
      </c>
      <c r="AM185" s="13">
        <v>502.71</v>
      </c>
      <c r="AN185" s="13">
        <v>375.3</v>
      </c>
      <c r="AO185" s="13">
        <v>145.56</v>
      </c>
      <c r="AP185" s="13">
        <v>241.91</v>
      </c>
      <c r="AQ185" s="13">
        <v>98.84</v>
      </c>
      <c r="AR185" s="13">
        <v>383.61</v>
      </c>
      <c r="AS185" s="13">
        <v>192.04</v>
      </c>
      <c r="AT185" s="13">
        <v>231.52</v>
      </c>
      <c r="AU185" s="13">
        <v>301.13</v>
      </c>
      <c r="AV185" s="13">
        <v>109.75</v>
      </c>
      <c r="AW185" s="13">
        <v>193.83</v>
      </c>
      <c r="AX185" s="13">
        <v>1132.32</v>
      </c>
      <c r="AY185" s="13">
        <v>0</v>
      </c>
      <c r="AZ185" s="13">
        <v>617.96</v>
      </c>
      <c r="BA185" s="13">
        <v>185.84</v>
      </c>
      <c r="BB185" s="13">
        <v>315.93</v>
      </c>
      <c r="BC185" s="13">
        <v>118.91</v>
      </c>
      <c r="BD185" s="13">
        <v>0.12</v>
      </c>
      <c r="BE185" s="13">
        <v>0.05</v>
      </c>
      <c r="BF185" s="13">
        <v>0.03</v>
      </c>
      <c r="BG185" s="13">
        <v>7.0000000000000007E-2</v>
      </c>
      <c r="BH185" s="13">
        <v>0.08</v>
      </c>
      <c r="BI185" s="13">
        <v>0.35</v>
      </c>
      <c r="BJ185" s="13">
        <v>0</v>
      </c>
      <c r="BK185" s="13">
        <v>0.97</v>
      </c>
      <c r="BL185" s="13">
        <v>0</v>
      </c>
      <c r="BM185" s="13">
        <v>0.3</v>
      </c>
      <c r="BN185" s="13">
        <v>0</v>
      </c>
      <c r="BO185" s="13">
        <v>0</v>
      </c>
      <c r="BP185" s="13">
        <v>0</v>
      </c>
      <c r="BQ185" s="13">
        <v>7.0000000000000007E-2</v>
      </c>
      <c r="BR185" s="13">
        <v>0.1</v>
      </c>
      <c r="BS185" s="13">
        <v>0.79</v>
      </c>
      <c r="BT185" s="13">
        <v>0</v>
      </c>
      <c r="BU185" s="13">
        <v>0</v>
      </c>
      <c r="BV185" s="13">
        <v>0.05</v>
      </c>
      <c r="BW185" s="13">
        <v>0</v>
      </c>
      <c r="BX185" s="13">
        <v>0</v>
      </c>
      <c r="BY185" s="13">
        <v>0</v>
      </c>
      <c r="BZ185" s="13">
        <v>0</v>
      </c>
      <c r="CA185" s="13">
        <v>0</v>
      </c>
      <c r="CB185" s="13">
        <v>221.66</v>
      </c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/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  <c r="GL185" s="13"/>
      <c r="GM185" s="13"/>
      <c r="GN185" s="13"/>
      <c r="GO185" s="13"/>
      <c r="GP185" s="13"/>
      <c r="GQ185" s="13"/>
      <c r="GR185" s="13"/>
      <c r="GS185" s="13"/>
      <c r="GT185" s="13"/>
      <c r="GU185" s="13"/>
      <c r="GV185" s="13"/>
      <c r="GW185" s="13"/>
      <c r="GX185" s="13"/>
      <c r="GY185" s="13"/>
      <c r="GZ185" s="13"/>
      <c r="HA185" s="13"/>
      <c r="HB185" s="13"/>
      <c r="HC185" s="13"/>
      <c r="HD185" s="13"/>
      <c r="HE185" s="13"/>
      <c r="HF185" s="13"/>
      <c r="HG185" s="13"/>
      <c r="HH185" s="13"/>
      <c r="HI185" s="13"/>
      <c r="HJ185" s="13"/>
      <c r="HK185" s="13"/>
      <c r="HL185" s="13"/>
      <c r="HM185" s="13"/>
      <c r="HN185" s="13"/>
      <c r="HO185" s="13"/>
      <c r="HP185" s="13"/>
      <c r="HQ185" s="13"/>
      <c r="HR185" s="13"/>
      <c r="HS185" s="13"/>
      <c r="HT185" s="13"/>
      <c r="HU185" s="13"/>
      <c r="HV185" s="13"/>
      <c r="HW185" s="13"/>
      <c r="HX185" s="13"/>
      <c r="HY185" s="13"/>
      <c r="HZ185" s="13"/>
      <c r="IA185" s="13"/>
      <c r="IB185" s="13"/>
      <c r="IC185" s="13"/>
      <c r="ID185" s="13"/>
      <c r="IE185" s="13"/>
      <c r="IF185" s="13"/>
      <c r="IG185" s="13"/>
      <c r="IH185" s="13"/>
      <c r="II185" s="13"/>
      <c r="IJ185" s="13"/>
      <c r="IK185" s="13"/>
      <c r="IL185" s="13"/>
      <c r="IM185" s="13"/>
      <c r="IN185" s="13"/>
      <c r="IO185" s="13"/>
      <c r="IP185" s="13"/>
      <c r="IQ185" s="13"/>
      <c r="IR185" s="13"/>
    </row>
    <row r="186" spans="1:252" ht="12.75" customHeight="1">
      <c r="A186" s="10" t="str">
        <f>"30/10"</f>
        <v>30/10</v>
      </c>
      <c r="B186" s="11" t="s">
        <v>137</v>
      </c>
      <c r="C186" s="12" t="str">
        <f>"200"</f>
        <v>200</v>
      </c>
      <c r="D186" s="12">
        <v>2.92</v>
      </c>
      <c r="E186" s="12">
        <v>2.84</v>
      </c>
      <c r="F186" s="12">
        <v>3.16</v>
      </c>
      <c r="G186" s="12">
        <v>0.02</v>
      </c>
      <c r="H186" s="12">
        <v>14.44</v>
      </c>
      <c r="I186" s="12">
        <v>95.197032000000007</v>
      </c>
      <c r="J186" s="12">
        <v>2</v>
      </c>
      <c r="K186" s="12">
        <v>0</v>
      </c>
      <c r="L186" s="12">
        <v>0</v>
      </c>
      <c r="M186" s="12">
        <v>0</v>
      </c>
      <c r="N186" s="12">
        <v>14.4</v>
      </c>
      <c r="O186" s="12">
        <v>0</v>
      </c>
      <c r="P186" s="12">
        <v>0.04</v>
      </c>
      <c r="Q186" s="12">
        <v>0</v>
      </c>
      <c r="R186" s="12">
        <v>0</v>
      </c>
      <c r="S186" s="12">
        <v>0.1</v>
      </c>
      <c r="T186" s="12">
        <v>0.73</v>
      </c>
      <c r="U186" s="12">
        <v>49.6</v>
      </c>
      <c r="V186" s="12">
        <v>144.84</v>
      </c>
      <c r="W186" s="12">
        <v>116.69</v>
      </c>
      <c r="X186" s="12">
        <v>13.3</v>
      </c>
      <c r="Y186" s="12">
        <v>83.7</v>
      </c>
      <c r="Z186" s="12">
        <v>0.13</v>
      </c>
      <c r="AA186" s="12">
        <v>20</v>
      </c>
      <c r="AB186" s="12">
        <v>9</v>
      </c>
      <c r="AC186" s="12">
        <v>22</v>
      </c>
      <c r="AD186" s="12">
        <v>0</v>
      </c>
      <c r="AE186" s="12">
        <v>0.03</v>
      </c>
      <c r="AF186" s="12">
        <v>0.14000000000000001</v>
      </c>
      <c r="AG186" s="12">
        <v>0.09</v>
      </c>
      <c r="AH186" s="12">
        <v>0.8</v>
      </c>
      <c r="AI186" s="12">
        <v>0.52</v>
      </c>
      <c r="AJ186" s="13">
        <v>0</v>
      </c>
      <c r="AK186" s="13">
        <v>159.74</v>
      </c>
      <c r="AL186" s="13">
        <v>157.78</v>
      </c>
      <c r="AM186" s="13">
        <v>270.48</v>
      </c>
      <c r="AN186" s="13">
        <v>217.56</v>
      </c>
      <c r="AO186" s="13">
        <v>72.52</v>
      </c>
      <c r="AP186" s="13">
        <v>127.4</v>
      </c>
      <c r="AQ186" s="13">
        <v>42.14</v>
      </c>
      <c r="AR186" s="13">
        <v>143.08000000000001</v>
      </c>
      <c r="AS186" s="13">
        <v>0</v>
      </c>
      <c r="AT186" s="13">
        <v>0</v>
      </c>
      <c r="AU186" s="13">
        <v>0</v>
      </c>
      <c r="AV186" s="13">
        <v>0</v>
      </c>
      <c r="AW186" s="13">
        <v>0</v>
      </c>
      <c r="AX186" s="13">
        <v>0</v>
      </c>
      <c r="AY186" s="13">
        <v>0</v>
      </c>
      <c r="AZ186" s="13">
        <v>0</v>
      </c>
      <c r="BA186" s="13">
        <v>0</v>
      </c>
      <c r="BB186" s="13">
        <v>180.32</v>
      </c>
      <c r="BC186" s="13">
        <v>25.48</v>
      </c>
      <c r="BD186" s="13">
        <v>0</v>
      </c>
      <c r="BE186" s="13">
        <v>0</v>
      </c>
      <c r="BF186" s="13">
        <v>0</v>
      </c>
      <c r="BG186" s="13">
        <v>0</v>
      </c>
      <c r="BH186" s="13">
        <v>0</v>
      </c>
      <c r="BI186" s="13">
        <v>0</v>
      </c>
      <c r="BJ186" s="13">
        <v>0</v>
      </c>
      <c r="BK186" s="13">
        <v>0</v>
      </c>
      <c r="BL186" s="13">
        <v>0</v>
      </c>
      <c r="BM186" s="13">
        <v>0</v>
      </c>
      <c r="BN186" s="13">
        <v>0</v>
      </c>
      <c r="BO186" s="13">
        <v>0</v>
      </c>
      <c r="BP186" s="13">
        <v>0</v>
      </c>
      <c r="BQ186" s="13">
        <v>0</v>
      </c>
      <c r="BR186" s="13">
        <v>0</v>
      </c>
      <c r="BS186" s="13">
        <v>0</v>
      </c>
      <c r="BT186" s="13">
        <v>0</v>
      </c>
      <c r="BU186" s="13">
        <v>0</v>
      </c>
      <c r="BV186" s="13">
        <v>0</v>
      </c>
      <c r="BW186" s="13">
        <v>0</v>
      </c>
      <c r="BX186" s="13">
        <v>0</v>
      </c>
      <c r="BY186" s="13">
        <v>0</v>
      </c>
      <c r="BZ186" s="13">
        <v>0</v>
      </c>
      <c r="CA186" s="13">
        <v>0</v>
      </c>
      <c r="CB186" s="13">
        <v>188.44</v>
      </c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/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  <c r="GL186" s="13"/>
      <c r="GM186" s="13"/>
      <c r="GN186" s="13"/>
      <c r="GO186" s="13"/>
      <c r="GP186" s="13"/>
      <c r="GQ186" s="13"/>
      <c r="GR186" s="13"/>
      <c r="GS186" s="13"/>
      <c r="GT186" s="13"/>
      <c r="GU186" s="13"/>
      <c r="GV186" s="13"/>
      <c r="GW186" s="13"/>
      <c r="GX186" s="13"/>
      <c r="GY186" s="13"/>
      <c r="GZ186" s="13"/>
      <c r="HA186" s="13"/>
      <c r="HB186" s="13"/>
      <c r="HC186" s="13"/>
      <c r="HD186" s="13"/>
      <c r="HE186" s="13"/>
      <c r="HF186" s="13"/>
      <c r="HG186" s="13"/>
      <c r="HH186" s="13"/>
      <c r="HI186" s="13"/>
      <c r="HJ186" s="13"/>
      <c r="HK186" s="13"/>
      <c r="HL186" s="13"/>
      <c r="HM186" s="13"/>
      <c r="HN186" s="13"/>
      <c r="HO186" s="13"/>
      <c r="HP186" s="13"/>
      <c r="HQ186" s="13"/>
      <c r="HR186" s="13"/>
      <c r="HS186" s="13"/>
      <c r="HT186" s="13"/>
      <c r="HU186" s="13"/>
      <c r="HV186" s="13"/>
      <c r="HW186" s="13"/>
      <c r="HX186" s="13"/>
      <c r="HY186" s="13"/>
      <c r="HZ186" s="13"/>
      <c r="IA186" s="13"/>
      <c r="IB186" s="13"/>
      <c r="IC186" s="13"/>
      <c r="ID186" s="13"/>
      <c r="IE186" s="13"/>
      <c r="IF186" s="13"/>
      <c r="IG186" s="13"/>
      <c r="IH186" s="13"/>
      <c r="II186" s="13"/>
      <c r="IJ186" s="13"/>
      <c r="IK186" s="13"/>
      <c r="IL186" s="13"/>
      <c r="IM186" s="13"/>
      <c r="IN186" s="13"/>
      <c r="IO186" s="13"/>
      <c r="IP186" s="13"/>
      <c r="IQ186" s="13"/>
      <c r="IR186" s="13"/>
    </row>
    <row r="187" spans="1:252" ht="12.75" customHeight="1">
      <c r="A187" s="14" t="str">
        <f>"пром."</f>
        <v>пром.</v>
      </c>
      <c r="B187" s="15" t="s">
        <v>109</v>
      </c>
      <c r="C187" s="16" t="str">
        <f>"65"</f>
        <v>65</v>
      </c>
      <c r="D187" s="16">
        <v>4.24</v>
      </c>
      <c r="E187" s="16">
        <v>0</v>
      </c>
      <c r="F187" s="16">
        <v>1.42</v>
      </c>
      <c r="G187" s="16">
        <v>1.42</v>
      </c>
      <c r="H187" s="16">
        <v>34.65</v>
      </c>
      <c r="I187" s="16">
        <v>167.39449999999999</v>
      </c>
      <c r="J187" s="16">
        <v>0.33</v>
      </c>
      <c r="K187" s="16">
        <v>0</v>
      </c>
      <c r="L187" s="16">
        <v>0</v>
      </c>
      <c r="M187" s="16">
        <v>0</v>
      </c>
      <c r="N187" s="16">
        <v>2.15</v>
      </c>
      <c r="O187" s="16">
        <v>30.42</v>
      </c>
      <c r="P187" s="16">
        <v>2.08</v>
      </c>
      <c r="Q187" s="16">
        <v>0</v>
      </c>
      <c r="R187" s="16">
        <v>0</v>
      </c>
      <c r="S187" s="16">
        <v>0.2</v>
      </c>
      <c r="T187" s="16">
        <v>1.04</v>
      </c>
      <c r="U187" s="16">
        <v>181.25</v>
      </c>
      <c r="V187" s="16">
        <v>52.79</v>
      </c>
      <c r="W187" s="16">
        <v>9.3000000000000007</v>
      </c>
      <c r="X187" s="16">
        <v>14.37</v>
      </c>
      <c r="Y187" s="16">
        <v>37.020000000000003</v>
      </c>
      <c r="Z187" s="16">
        <v>1</v>
      </c>
      <c r="AA187" s="16">
        <v>0</v>
      </c>
      <c r="AB187" s="16">
        <v>0</v>
      </c>
      <c r="AC187" s="16">
        <v>0</v>
      </c>
      <c r="AD187" s="16">
        <v>1.1100000000000001</v>
      </c>
      <c r="AE187" s="16">
        <v>0.08</v>
      </c>
      <c r="AF187" s="16">
        <v>0.03</v>
      </c>
      <c r="AG187" s="16">
        <v>0.88</v>
      </c>
      <c r="AH187" s="16">
        <v>1.95</v>
      </c>
      <c r="AI187" s="16">
        <v>0</v>
      </c>
      <c r="AJ187" s="5">
        <v>0</v>
      </c>
      <c r="AK187" s="5">
        <v>210.37</v>
      </c>
      <c r="AL187" s="5">
        <v>218.28</v>
      </c>
      <c r="AM187" s="5">
        <v>334.21</v>
      </c>
      <c r="AN187" s="5">
        <v>112.53</v>
      </c>
      <c r="AO187" s="5">
        <v>66.16</v>
      </c>
      <c r="AP187" s="5">
        <v>132.33000000000001</v>
      </c>
      <c r="AQ187" s="5">
        <v>49.76</v>
      </c>
      <c r="AR187" s="5">
        <v>237.51</v>
      </c>
      <c r="AS187" s="5">
        <v>147.6</v>
      </c>
      <c r="AT187" s="5">
        <v>205.28</v>
      </c>
      <c r="AU187" s="5">
        <v>170.22</v>
      </c>
      <c r="AV187" s="5">
        <v>91.05</v>
      </c>
      <c r="AW187" s="5">
        <v>158.34</v>
      </c>
      <c r="AX187" s="5">
        <v>1314.79</v>
      </c>
      <c r="AY187" s="5">
        <v>0</v>
      </c>
      <c r="AZ187" s="5">
        <v>428.08</v>
      </c>
      <c r="BA187" s="5">
        <v>187.18</v>
      </c>
      <c r="BB187" s="5">
        <v>125.54</v>
      </c>
      <c r="BC187" s="5">
        <v>97.83</v>
      </c>
      <c r="BD187" s="5">
        <v>0</v>
      </c>
      <c r="BE187" s="5">
        <v>0</v>
      </c>
      <c r="BF187" s="5">
        <v>0</v>
      </c>
      <c r="BG187" s="5">
        <v>0</v>
      </c>
      <c r="BH187" s="5">
        <v>0</v>
      </c>
      <c r="BI187" s="5">
        <v>0.01</v>
      </c>
      <c r="BJ187" s="5">
        <v>0</v>
      </c>
      <c r="BK187" s="5">
        <v>0.16</v>
      </c>
      <c r="BL187" s="5">
        <v>0</v>
      </c>
      <c r="BM187" s="5">
        <v>7.0000000000000007E-2</v>
      </c>
      <c r="BN187" s="5">
        <v>0</v>
      </c>
      <c r="BO187" s="5">
        <v>0</v>
      </c>
      <c r="BP187" s="5">
        <v>0</v>
      </c>
      <c r="BQ187" s="5">
        <v>0</v>
      </c>
      <c r="BR187" s="5">
        <v>0</v>
      </c>
      <c r="BS187" s="5">
        <v>0.56000000000000005</v>
      </c>
      <c r="BT187" s="5">
        <v>0</v>
      </c>
      <c r="BU187" s="5">
        <v>0</v>
      </c>
      <c r="BV187" s="5">
        <v>0.42</v>
      </c>
      <c r="BW187" s="5">
        <v>0.01</v>
      </c>
      <c r="BX187" s="5">
        <v>0</v>
      </c>
      <c r="BY187" s="5">
        <v>0</v>
      </c>
      <c r="BZ187" s="5">
        <v>0</v>
      </c>
      <c r="CA187" s="5">
        <v>0</v>
      </c>
      <c r="CB187" s="5">
        <v>11.31</v>
      </c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  <c r="FG187" s="5"/>
      <c r="FH187" s="5"/>
      <c r="FI187" s="5"/>
      <c r="FJ187" s="5"/>
      <c r="FK187" s="5"/>
      <c r="FL187" s="5"/>
      <c r="FM187" s="5"/>
      <c r="FN187" s="5"/>
      <c r="FO187" s="5"/>
      <c r="FP187" s="5"/>
      <c r="FQ187" s="5"/>
      <c r="FR187" s="5"/>
      <c r="FS187" s="5"/>
      <c r="FT187" s="5"/>
      <c r="FU187" s="5"/>
      <c r="FV187" s="5"/>
      <c r="FW187" s="5"/>
      <c r="FX187" s="5"/>
      <c r="FY187" s="5"/>
      <c r="FZ187" s="5"/>
      <c r="GA187" s="5"/>
      <c r="GB187" s="5"/>
      <c r="GC187" s="5"/>
      <c r="GD187" s="5"/>
      <c r="GE187" s="5"/>
      <c r="GF187" s="5"/>
      <c r="GG187" s="5"/>
      <c r="GH187" s="5"/>
      <c r="GI187" s="5"/>
      <c r="GJ187" s="5"/>
      <c r="GK187" s="5"/>
      <c r="GL187" s="5"/>
      <c r="GM187" s="5"/>
      <c r="GN187" s="5"/>
      <c r="GO187" s="5"/>
      <c r="GP187" s="5"/>
      <c r="GQ187" s="5"/>
      <c r="GR187" s="5"/>
      <c r="GS187" s="5"/>
      <c r="GT187" s="5"/>
      <c r="GU187" s="5"/>
      <c r="GV187" s="5"/>
      <c r="GW187" s="5"/>
      <c r="GX187" s="5"/>
      <c r="GY187" s="5"/>
      <c r="GZ187" s="5"/>
      <c r="HA187" s="5"/>
      <c r="HB187" s="5"/>
      <c r="HC187" s="5"/>
      <c r="HD187" s="5"/>
      <c r="HE187" s="5"/>
      <c r="HF187" s="5"/>
      <c r="HG187" s="5"/>
      <c r="HH187" s="5"/>
      <c r="HI187" s="5"/>
      <c r="HJ187" s="5"/>
      <c r="HK187" s="5"/>
      <c r="HL187" s="5"/>
      <c r="HM187" s="5"/>
      <c r="HN187" s="5"/>
      <c r="HO187" s="5"/>
      <c r="HP187" s="5"/>
      <c r="HQ187" s="5"/>
      <c r="HR187" s="5"/>
      <c r="HS187" s="5"/>
      <c r="HT187" s="5"/>
      <c r="HU187" s="5"/>
      <c r="HV187" s="5"/>
      <c r="HW187" s="5"/>
      <c r="HX187" s="5"/>
      <c r="HY187" s="5"/>
      <c r="HZ187" s="5"/>
      <c r="IA187" s="5"/>
      <c r="IB187" s="5"/>
      <c r="IC187" s="5"/>
      <c r="ID187" s="5"/>
      <c r="IE187" s="5"/>
      <c r="IF187" s="5"/>
      <c r="IG187" s="5"/>
      <c r="IH187" s="5"/>
      <c r="II187" s="5"/>
      <c r="IJ187" s="5"/>
      <c r="IK187" s="5"/>
      <c r="IL187" s="5"/>
      <c r="IM187" s="5"/>
      <c r="IN187" s="5"/>
      <c r="IO187" s="5"/>
      <c r="IP187" s="5"/>
      <c r="IQ187" s="5"/>
      <c r="IR187" s="5"/>
    </row>
    <row r="188" spans="1:252" ht="12.75" customHeight="1">
      <c r="A188" s="17"/>
      <c r="B188" s="18" t="s">
        <v>94</v>
      </c>
      <c r="C188" s="19"/>
      <c r="D188" s="19">
        <v>19.71</v>
      </c>
      <c r="E188" s="19">
        <v>10.86</v>
      </c>
      <c r="F188" s="19">
        <v>15.76</v>
      </c>
      <c r="G188" s="19">
        <v>2.09</v>
      </c>
      <c r="H188" s="19">
        <v>91.46</v>
      </c>
      <c r="I188" s="19">
        <v>576.76</v>
      </c>
      <c r="J188" s="19">
        <v>8.08</v>
      </c>
      <c r="K188" s="19">
        <v>0.11</v>
      </c>
      <c r="L188" s="19">
        <v>0</v>
      </c>
      <c r="M188" s="19">
        <v>0</v>
      </c>
      <c r="N188" s="19">
        <v>26.2</v>
      </c>
      <c r="O188" s="19">
        <v>59.45</v>
      </c>
      <c r="P188" s="19">
        <v>5.81</v>
      </c>
      <c r="Q188" s="19">
        <v>0</v>
      </c>
      <c r="R188" s="19">
        <v>0</v>
      </c>
      <c r="S188" s="19">
        <v>0.4</v>
      </c>
      <c r="T188" s="19">
        <v>4.17</v>
      </c>
      <c r="U188" s="19">
        <v>584.69000000000005</v>
      </c>
      <c r="V188" s="19">
        <v>473.81</v>
      </c>
      <c r="W188" s="19">
        <v>292</v>
      </c>
      <c r="X188" s="19">
        <v>66.52</v>
      </c>
      <c r="Y188" s="19">
        <v>426.74</v>
      </c>
      <c r="Z188" s="19">
        <v>3.03</v>
      </c>
      <c r="AA188" s="19">
        <v>144</v>
      </c>
      <c r="AB188" s="19">
        <v>53</v>
      </c>
      <c r="AC188" s="19">
        <v>170.5</v>
      </c>
      <c r="AD188" s="19">
        <v>2.15</v>
      </c>
      <c r="AE188" s="19">
        <v>0.27</v>
      </c>
      <c r="AF188" s="19">
        <v>0.49</v>
      </c>
      <c r="AG188" s="19">
        <v>2.21</v>
      </c>
      <c r="AH188" s="19">
        <v>7.35</v>
      </c>
      <c r="AI188" s="19">
        <v>1.04</v>
      </c>
      <c r="AJ188" s="20">
        <v>0</v>
      </c>
      <c r="AK188" s="20">
        <v>1059.7</v>
      </c>
      <c r="AL188" s="20">
        <v>986.68</v>
      </c>
      <c r="AM188" s="20">
        <v>1539.8</v>
      </c>
      <c r="AN188" s="20">
        <v>1066.5899999999999</v>
      </c>
      <c r="AO188" s="20">
        <v>453.84</v>
      </c>
      <c r="AP188" s="20">
        <v>745.64</v>
      </c>
      <c r="AQ188" s="20">
        <v>272.35000000000002</v>
      </c>
      <c r="AR188" s="20">
        <v>1025</v>
      </c>
      <c r="AS188" s="20">
        <v>623.64</v>
      </c>
      <c r="AT188" s="20">
        <v>751.6</v>
      </c>
      <c r="AU188" s="20">
        <v>962.94</v>
      </c>
      <c r="AV188" s="20">
        <v>336.79</v>
      </c>
      <c r="AW188" s="20">
        <v>518.57000000000005</v>
      </c>
      <c r="AX188" s="20">
        <v>3156.31</v>
      </c>
      <c r="AY188" s="20">
        <v>5.6</v>
      </c>
      <c r="AZ188" s="20">
        <v>1204.44</v>
      </c>
      <c r="BA188" s="20">
        <v>744.22</v>
      </c>
      <c r="BB188" s="20">
        <v>812.2</v>
      </c>
      <c r="BC188" s="20">
        <v>359.42</v>
      </c>
      <c r="BD188" s="20">
        <v>0.12</v>
      </c>
      <c r="BE188" s="20">
        <v>0.05</v>
      </c>
      <c r="BF188" s="20">
        <v>0.03</v>
      </c>
      <c r="BG188" s="20">
        <v>7.0000000000000007E-2</v>
      </c>
      <c r="BH188" s="20">
        <v>0.08</v>
      </c>
      <c r="BI188" s="20">
        <v>0.36</v>
      </c>
      <c r="BJ188" s="20">
        <v>0</v>
      </c>
      <c r="BK188" s="20">
        <v>1.1299999999999999</v>
      </c>
      <c r="BL188" s="20">
        <v>0</v>
      </c>
      <c r="BM188" s="20">
        <v>0.37</v>
      </c>
      <c r="BN188" s="20">
        <v>0</v>
      </c>
      <c r="BO188" s="20">
        <v>0</v>
      </c>
      <c r="BP188" s="20">
        <v>0</v>
      </c>
      <c r="BQ188" s="20">
        <v>7.0000000000000007E-2</v>
      </c>
      <c r="BR188" s="20">
        <v>0.11</v>
      </c>
      <c r="BS188" s="20">
        <v>1.35</v>
      </c>
      <c r="BT188" s="20">
        <v>0</v>
      </c>
      <c r="BU188" s="20">
        <v>0</v>
      </c>
      <c r="BV188" s="20">
        <v>0.46</v>
      </c>
      <c r="BW188" s="20">
        <v>0.01</v>
      </c>
      <c r="BX188" s="20">
        <v>0</v>
      </c>
      <c r="BY188" s="20">
        <v>0</v>
      </c>
      <c r="BZ188" s="20">
        <v>0</v>
      </c>
      <c r="CA188" s="20">
        <v>0</v>
      </c>
      <c r="CB188" s="20">
        <v>451.05</v>
      </c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/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0"/>
      <c r="HX188" s="20"/>
      <c r="HY188" s="20"/>
      <c r="HZ188" s="20"/>
      <c r="IA188" s="20"/>
      <c r="IB188" s="20"/>
      <c r="IC188" s="20"/>
      <c r="ID188" s="20"/>
      <c r="IE188" s="20"/>
      <c r="IF188" s="20"/>
      <c r="IG188" s="20"/>
      <c r="IH188" s="20"/>
      <c r="II188" s="20"/>
      <c r="IJ188" s="20"/>
      <c r="IK188" s="20"/>
      <c r="IL188" s="20"/>
      <c r="IM188" s="20"/>
      <c r="IN188" s="20"/>
      <c r="IO188" s="20"/>
      <c r="IP188" s="20"/>
      <c r="IQ188" s="20"/>
      <c r="IR188" s="20"/>
    </row>
    <row r="189" spans="1:252" ht="12.75" customHeight="1">
      <c r="B189" s="8" t="s">
        <v>97</v>
      </c>
    </row>
    <row r="190" spans="1:252" ht="12.75" customHeight="1">
      <c r="A190" s="10" t="str">
        <f>"20/1"</f>
        <v>20/1</v>
      </c>
      <c r="B190" s="11" t="s">
        <v>160</v>
      </c>
      <c r="C190" s="12" t="str">
        <f>"100"</f>
        <v>100</v>
      </c>
      <c r="D190" s="12">
        <v>1.01</v>
      </c>
      <c r="E190" s="12">
        <v>0</v>
      </c>
      <c r="F190" s="12">
        <v>6.06</v>
      </c>
      <c r="G190" s="12">
        <v>6.06</v>
      </c>
      <c r="H190" s="12">
        <v>4.79</v>
      </c>
      <c r="I190" s="12">
        <v>76.753795999999994</v>
      </c>
      <c r="J190" s="12">
        <v>0.75</v>
      </c>
      <c r="K190" s="12">
        <v>3.9</v>
      </c>
      <c r="L190" s="12">
        <v>0</v>
      </c>
      <c r="M190" s="12">
        <v>0</v>
      </c>
      <c r="N190" s="12">
        <v>3.22</v>
      </c>
      <c r="O190" s="12">
        <v>0.28000000000000003</v>
      </c>
      <c r="P190" s="12">
        <v>1.29</v>
      </c>
      <c r="Q190" s="12">
        <v>0</v>
      </c>
      <c r="R190" s="12">
        <v>0</v>
      </c>
      <c r="S190" s="12">
        <v>0.74</v>
      </c>
      <c r="T190" s="12">
        <v>1.1299999999999999</v>
      </c>
      <c r="U190" s="12">
        <v>192.44</v>
      </c>
      <c r="V190" s="12">
        <v>267.19</v>
      </c>
      <c r="W190" s="12">
        <v>14.7</v>
      </c>
      <c r="X190" s="12">
        <v>18.53</v>
      </c>
      <c r="Y190" s="12">
        <v>24.44</v>
      </c>
      <c r="Z190" s="12">
        <v>0.84</v>
      </c>
      <c r="AA190" s="12">
        <v>0</v>
      </c>
      <c r="AB190" s="12">
        <v>736.96</v>
      </c>
      <c r="AC190" s="12">
        <v>125.02</v>
      </c>
      <c r="AD190" s="12">
        <v>3.3</v>
      </c>
      <c r="AE190" s="12">
        <v>0.06</v>
      </c>
      <c r="AF190" s="12">
        <v>0.04</v>
      </c>
      <c r="AG190" s="12">
        <v>0.46</v>
      </c>
      <c r="AH190" s="12">
        <v>0.66</v>
      </c>
      <c r="AI190" s="12">
        <v>23.03</v>
      </c>
      <c r="AJ190" s="13">
        <v>0</v>
      </c>
      <c r="AK190" s="13">
        <v>22.11</v>
      </c>
      <c r="AL190" s="13">
        <v>23.95</v>
      </c>
      <c r="AM190" s="13">
        <v>33.159999999999997</v>
      </c>
      <c r="AN190" s="13">
        <v>36.85</v>
      </c>
      <c r="AO190" s="13">
        <v>6.45</v>
      </c>
      <c r="AP190" s="13">
        <v>26.71</v>
      </c>
      <c r="AQ190" s="13">
        <v>7.37</v>
      </c>
      <c r="AR190" s="13">
        <v>23.03</v>
      </c>
      <c r="AS190" s="13">
        <v>24.87</v>
      </c>
      <c r="AT190" s="13">
        <v>21.19</v>
      </c>
      <c r="AU190" s="13">
        <v>127.13</v>
      </c>
      <c r="AV190" s="13">
        <v>14.74</v>
      </c>
      <c r="AW190" s="13">
        <v>18.420000000000002</v>
      </c>
      <c r="AX190" s="13">
        <v>473.5</v>
      </c>
      <c r="AY190" s="13">
        <v>0</v>
      </c>
      <c r="AZ190" s="13">
        <v>17.5</v>
      </c>
      <c r="BA190" s="13">
        <v>23.95</v>
      </c>
      <c r="BB190" s="13">
        <v>23.03</v>
      </c>
      <c r="BC190" s="13">
        <v>4.6100000000000003</v>
      </c>
      <c r="BD190" s="13">
        <v>0</v>
      </c>
      <c r="BE190" s="13">
        <v>0</v>
      </c>
      <c r="BF190" s="13">
        <v>0</v>
      </c>
      <c r="BG190" s="13">
        <v>0</v>
      </c>
      <c r="BH190" s="13">
        <v>0</v>
      </c>
      <c r="BI190" s="13">
        <v>0</v>
      </c>
      <c r="BJ190" s="13">
        <v>0</v>
      </c>
      <c r="BK190" s="13">
        <v>0.36</v>
      </c>
      <c r="BL190" s="13">
        <v>0</v>
      </c>
      <c r="BM190" s="13">
        <v>0.24</v>
      </c>
      <c r="BN190" s="13">
        <v>0.02</v>
      </c>
      <c r="BO190" s="13">
        <v>0.04</v>
      </c>
      <c r="BP190" s="13">
        <v>0</v>
      </c>
      <c r="BQ190" s="13">
        <v>0</v>
      </c>
      <c r="BR190" s="13">
        <v>0</v>
      </c>
      <c r="BS190" s="13">
        <v>1.39</v>
      </c>
      <c r="BT190" s="13">
        <v>0</v>
      </c>
      <c r="BU190" s="13">
        <v>0</v>
      </c>
      <c r="BV190" s="13">
        <v>3.47</v>
      </c>
      <c r="BW190" s="13">
        <v>0</v>
      </c>
      <c r="BX190" s="13">
        <v>0</v>
      </c>
      <c r="BY190" s="13">
        <v>0</v>
      </c>
      <c r="BZ190" s="13">
        <v>0</v>
      </c>
      <c r="CA190" s="13">
        <v>0</v>
      </c>
      <c r="CB190" s="13">
        <v>86.49</v>
      </c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  <c r="FN190" s="13"/>
      <c r="FO190" s="13"/>
      <c r="FP190" s="13"/>
      <c r="FQ190" s="13"/>
      <c r="FR190" s="13"/>
      <c r="FS190" s="13"/>
      <c r="FT190" s="13"/>
      <c r="FU190" s="13"/>
      <c r="FV190" s="13"/>
      <c r="FW190" s="13"/>
      <c r="FX190" s="13"/>
      <c r="FY190" s="13"/>
      <c r="FZ190" s="13"/>
      <c r="GA190" s="13"/>
      <c r="GB190" s="13"/>
      <c r="GC190" s="13"/>
      <c r="GD190" s="13"/>
      <c r="GE190" s="13"/>
      <c r="GF190" s="13"/>
      <c r="GG190" s="13"/>
      <c r="GH190" s="13"/>
      <c r="GI190" s="13"/>
      <c r="GJ190" s="13"/>
      <c r="GK190" s="13"/>
      <c r="GL190" s="13"/>
      <c r="GM190" s="13"/>
      <c r="GN190" s="13"/>
      <c r="GO190" s="13"/>
      <c r="GP190" s="13"/>
      <c r="GQ190" s="13"/>
      <c r="GR190" s="13"/>
      <c r="GS190" s="13"/>
      <c r="GT190" s="13"/>
      <c r="GU190" s="13"/>
      <c r="GV190" s="13"/>
      <c r="GW190" s="13"/>
      <c r="GX190" s="13"/>
      <c r="GY190" s="13"/>
      <c r="GZ190" s="13"/>
      <c r="HA190" s="13"/>
      <c r="HB190" s="13"/>
      <c r="HC190" s="13"/>
      <c r="HD190" s="13"/>
      <c r="HE190" s="13"/>
      <c r="HF190" s="13"/>
      <c r="HG190" s="13"/>
      <c r="HH190" s="13"/>
      <c r="HI190" s="13"/>
      <c r="HJ190" s="13"/>
      <c r="HK190" s="13"/>
      <c r="HL190" s="13"/>
      <c r="HM190" s="13"/>
      <c r="HN190" s="13"/>
      <c r="HO190" s="13"/>
      <c r="HP190" s="13"/>
      <c r="HQ190" s="13"/>
      <c r="HR190" s="13"/>
      <c r="HS190" s="13"/>
      <c r="HT190" s="13"/>
      <c r="HU190" s="13"/>
      <c r="HV190" s="13"/>
      <c r="HW190" s="13"/>
      <c r="HX190" s="13"/>
      <c r="HY190" s="13"/>
      <c r="HZ190" s="13"/>
      <c r="IA190" s="13"/>
      <c r="IB190" s="13"/>
      <c r="IC190" s="13"/>
      <c r="ID190" s="13"/>
      <c r="IE190" s="13"/>
      <c r="IF190" s="13"/>
      <c r="IG190" s="13"/>
      <c r="IH190" s="13"/>
      <c r="II190" s="13"/>
      <c r="IJ190" s="13"/>
      <c r="IK190" s="13"/>
      <c r="IL190" s="13"/>
      <c r="IM190" s="13"/>
      <c r="IN190" s="13"/>
      <c r="IO190" s="13"/>
      <c r="IP190" s="13"/>
      <c r="IQ190" s="13"/>
      <c r="IR190" s="13"/>
    </row>
    <row r="191" spans="1:252" ht="12.75" customHeight="1">
      <c r="A191" s="10" t="str">
        <f>"4/2"</f>
        <v>4/2</v>
      </c>
      <c r="B191" s="11" t="s">
        <v>161</v>
      </c>
      <c r="C191" s="12" t="str">
        <f>"250"</f>
        <v>250</v>
      </c>
      <c r="D191" s="12">
        <v>2.1800000000000002</v>
      </c>
      <c r="E191" s="12">
        <v>0</v>
      </c>
      <c r="F191" s="12">
        <v>5.47</v>
      </c>
      <c r="G191" s="12">
        <v>5.27</v>
      </c>
      <c r="H191" s="12">
        <v>17.260000000000002</v>
      </c>
      <c r="I191" s="12">
        <v>121.44996759999999</v>
      </c>
      <c r="J191" s="12">
        <v>1.24</v>
      </c>
      <c r="K191" s="12">
        <v>3.25</v>
      </c>
      <c r="L191" s="12">
        <v>0</v>
      </c>
      <c r="M191" s="12">
        <v>0</v>
      </c>
      <c r="N191" s="12">
        <v>8.6</v>
      </c>
      <c r="O191" s="12">
        <v>6.07</v>
      </c>
      <c r="P191" s="12">
        <v>2.59</v>
      </c>
      <c r="Q191" s="12">
        <v>0</v>
      </c>
      <c r="R191" s="12">
        <v>0</v>
      </c>
      <c r="S191" s="12">
        <v>0.26</v>
      </c>
      <c r="T191" s="12">
        <v>1.89</v>
      </c>
      <c r="U191" s="12">
        <v>231.32</v>
      </c>
      <c r="V191" s="12">
        <v>428.47</v>
      </c>
      <c r="W191" s="12">
        <v>37.43</v>
      </c>
      <c r="X191" s="12">
        <v>26.73</v>
      </c>
      <c r="Y191" s="12">
        <v>61.15</v>
      </c>
      <c r="Z191" s="12">
        <v>1.32</v>
      </c>
      <c r="AA191" s="12">
        <v>3.78</v>
      </c>
      <c r="AB191" s="12">
        <v>974.33</v>
      </c>
      <c r="AC191" s="12">
        <v>209.38</v>
      </c>
      <c r="AD191" s="12">
        <v>2.39</v>
      </c>
      <c r="AE191" s="12">
        <v>0.06</v>
      </c>
      <c r="AF191" s="12">
        <v>0.06</v>
      </c>
      <c r="AG191" s="12">
        <v>0.66</v>
      </c>
      <c r="AH191" s="12">
        <v>1.26</v>
      </c>
      <c r="AI191" s="12">
        <v>6.82</v>
      </c>
      <c r="AJ191" s="13">
        <v>0</v>
      </c>
      <c r="AK191" s="13">
        <v>108.66</v>
      </c>
      <c r="AL191" s="13">
        <v>103.47</v>
      </c>
      <c r="AM191" s="13">
        <v>164.61</v>
      </c>
      <c r="AN191" s="13">
        <v>184.63</v>
      </c>
      <c r="AO191" s="13">
        <v>47.93</v>
      </c>
      <c r="AP191" s="13">
        <v>103.38</v>
      </c>
      <c r="AQ191" s="13">
        <v>30.59</v>
      </c>
      <c r="AR191" s="13">
        <v>95.4</v>
      </c>
      <c r="AS191" s="13">
        <v>121.6</v>
      </c>
      <c r="AT191" s="13">
        <v>179.38</v>
      </c>
      <c r="AU191" s="13">
        <v>358.69</v>
      </c>
      <c r="AV191" s="13">
        <v>58.35</v>
      </c>
      <c r="AW191" s="13">
        <v>101.68</v>
      </c>
      <c r="AX191" s="13">
        <v>479.47</v>
      </c>
      <c r="AY191" s="13">
        <v>0</v>
      </c>
      <c r="AZ191" s="13">
        <v>95.34</v>
      </c>
      <c r="BA191" s="13">
        <v>105.72</v>
      </c>
      <c r="BB191" s="13">
        <v>86.6</v>
      </c>
      <c r="BC191" s="13">
        <v>33.36</v>
      </c>
      <c r="BD191" s="13">
        <v>0</v>
      </c>
      <c r="BE191" s="13">
        <v>0</v>
      </c>
      <c r="BF191" s="13">
        <v>0</v>
      </c>
      <c r="BG191" s="13">
        <v>0</v>
      </c>
      <c r="BH191" s="13">
        <v>0</v>
      </c>
      <c r="BI191" s="13">
        <v>0</v>
      </c>
      <c r="BJ191" s="13">
        <v>0</v>
      </c>
      <c r="BK191" s="13">
        <v>0.3</v>
      </c>
      <c r="BL191" s="13">
        <v>0</v>
      </c>
      <c r="BM191" s="13">
        <v>0.19</v>
      </c>
      <c r="BN191" s="13">
        <v>0.01</v>
      </c>
      <c r="BO191" s="13">
        <v>0.03</v>
      </c>
      <c r="BP191" s="13">
        <v>0</v>
      </c>
      <c r="BQ191" s="13">
        <v>0</v>
      </c>
      <c r="BR191" s="13">
        <v>0</v>
      </c>
      <c r="BS191" s="13">
        <v>1.1100000000000001</v>
      </c>
      <c r="BT191" s="13">
        <v>0</v>
      </c>
      <c r="BU191" s="13">
        <v>0</v>
      </c>
      <c r="BV191" s="13">
        <v>2.99</v>
      </c>
      <c r="BW191" s="13">
        <v>0</v>
      </c>
      <c r="BX191" s="13">
        <v>0</v>
      </c>
      <c r="BY191" s="13">
        <v>0</v>
      </c>
      <c r="BZ191" s="13">
        <v>0</v>
      </c>
      <c r="CA191" s="13">
        <v>0</v>
      </c>
      <c r="CB191" s="13">
        <v>314.85000000000002</v>
      </c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  <c r="FN191" s="13"/>
      <c r="FO191" s="13"/>
      <c r="FP191" s="13"/>
      <c r="FQ191" s="13"/>
      <c r="FR191" s="13"/>
      <c r="FS191" s="13"/>
      <c r="FT191" s="13"/>
      <c r="FU191" s="13"/>
      <c r="FV191" s="13"/>
      <c r="FW191" s="13"/>
      <c r="FX191" s="13"/>
      <c r="FY191" s="13"/>
      <c r="FZ191" s="13"/>
      <c r="GA191" s="13"/>
      <c r="GB191" s="13"/>
      <c r="GC191" s="13"/>
      <c r="GD191" s="13"/>
      <c r="GE191" s="13"/>
      <c r="GF191" s="13"/>
      <c r="GG191" s="13"/>
      <c r="GH191" s="13"/>
      <c r="GI191" s="13"/>
      <c r="GJ191" s="13"/>
      <c r="GK191" s="13"/>
      <c r="GL191" s="13"/>
      <c r="GM191" s="13"/>
      <c r="GN191" s="13"/>
      <c r="GO191" s="13"/>
      <c r="GP191" s="13"/>
      <c r="GQ191" s="13"/>
      <c r="GR191" s="13"/>
      <c r="GS191" s="13"/>
      <c r="GT191" s="13"/>
      <c r="GU191" s="13"/>
      <c r="GV191" s="13"/>
      <c r="GW191" s="13"/>
      <c r="GX191" s="13"/>
      <c r="GY191" s="13"/>
      <c r="GZ191" s="13"/>
      <c r="HA191" s="13"/>
      <c r="HB191" s="13"/>
      <c r="HC191" s="13"/>
      <c r="HD191" s="13"/>
      <c r="HE191" s="13"/>
      <c r="HF191" s="13"/>
      <c r="HG191" s="13"/>
      <c r="HH191" s="13"/>
      <c r="HI191" s="13"/>
      <c r="HJ191" s="13"/>
      <c r="HK191" s="13"/>
      <c r="HL191" s="13"/>
      <c r="HM191" s="13"/>
      <c r="HN191" s="13"/>
      <c r="HO191" s="13"/>
      <c r="HP191" s="13"/>
      <c r="HQ191" s="13"/>
      <c r="HR191" s="13"/>
      <c r="HS191" s="13"/>
      <c r="HT191" s="13"/>
      <c r="HU191" s="13"/>
      <c r="HV191" s="13"/>
      <c r="HW191" s="13"/>
      <c r="HX191" s="13"/>
      <c r="HY191" s="13"/>
      <c r="HZ191" s="13"/>
      <c r="IA191" s="13"/>
      <c r="IB191" s="13"/>
      <c r="IC191" s="13"/>
      <c r="ID191" s="13"/>
      <c r="IE191" s="13"/>
      <c r="IF191" s="13"/>
      <c r="IG191" s="13"/>
      <c r="IH191" s="13"/>
      <c r="II191" s="13"/>
      <c r="IJ191" s="13"/>
      <c r="IK191" s="13"/>
      <c r="IL191" s="13"/>
      <c r="IM191" s="13"/>
      <c r="IN191" s="13"/>
      <c r="IO191" s="13"/>
      <c r="IP191" s="13"/>
      <c r="IQ191" s="13"/>
      <c r="IR191" s="13"/>
    </row>
    <row r="192" spans="1:252" ht="12.75" customHeight="1">
      <c r="A192" s="10" t="str">
        <f>"7/8"</f>
        <v>7/8</v>
      </c>
      <c r="B192" s="11" t="s">
        <v>162</v>
      </c>
      <c r="C192" s="12" t="str">
        <f>"100"</f>
        <v>100</v>
      </c>
      <c r="D192" s="12">
        <v>16.13</v>
      </c>
      <c r="E192" s="12">
        <v>15.55</v>
      </c>
      <c r="F192" s="12">
        <v>17.2</v>
      </c>
      <c r="G192" s="12">
        <v>7.0000000000000007E-2</v>
      </c>
      <c r="H192" s="12">
        <v>6.6</v>
      </c>
      <c r="I192" s="12">
        <v>244.95500000000001</v>
      </c>
      <c r="J192" s="12">
        <v>9.0500000000000007</v>
      </c>
      <c r="K192" s="12">
        <v>0.11</v>
      </c>
      <c r="L192" s="12">
        <v>0</v>
      </c>
      <c r="M192" s="12">
        <v>0</v>
      </c>
      <c r="N192" s="12">
        <v>2.87</v>
      </c>
      <c r="O192" s="12">
        <v>3.4</v>
      </c>
      <c r="P192" s="12">
        <v>0.33</v>
      </c>
      <c r="Q192" s="12">
        <v>0</v>
      </c>
      <c r="R192" s="12">
        <v>0</v>
      </c>
      <c r="S192" s="12">
        <v>0.06</v>
      </c>
      <c r="T192" s="12">
        <v>1.71</v>
      </c>
      <c r="U192" s="12">
        <v>258.07</v>
      </c>
      <c r="V192" s="12">
        <v>332.69</v>
      </c>
      <c r="W192" s="12">
        <v>69.06</v>
      </c>
      <c r="X192" s="12">
        <v>24.9</v>
      </c>
      <c r="Y192" s="12">
        <v>194.25</v>
      </c>
      <c r="Z192" s="12">
        <v>2.2200000000000002</v>
      </c>
      <c r="AA192" s="12">
        <v>25.5</v>
      </c>
      <c r="AB192" s="12">
        <v>17</v>
      </c>
      <c r="AC192" s="12">
        <v>33.5</v>
      </c>
      <c r="AD192" s="12">
        <v>0.46</v>
      </c>
      <c r="AE192" s="12">
        <v>0.06</v>
      </c>
      <c r="AF192" s="12">
        <v>0.16</v>
      </c>
      <c r="AG192" s="12">
        <v>3.3</v>
      </c>
      <c r="AH192" s="12">
        <v>7.15</v>
      </c>
      <c r="AI192" s="12">
        <v>0.35</v>
      </c>
      <c r="AJ192" s="13">
        <v>0</v>
      </c>
      <c r="AK192" s="13">
        <v>888.39</v>
      </c>
      <c r="AL192" s="13">
        <v>693.17</v>
      </c>
      <c r="AM192" s="13">
        <v>1296.28</v>
      </c>
      <c r="AN192" s="13">
        <v>2087.11</v>
      </c>
      <c r="AO192" s="13">
        <v>381.43</v>
      </c>
      <c r="AP192" s="13">
        <v>689.04</v>
      </c>
      <c r="AQ192" s="13">
        <v>186.82</v>
      </c>
      <c r="AR192" s="13">
        <v>699.3</v>
      </c>
      <c r="AS192" s="13">
        <v>842.75</v>
      </c>
      <c r="AT192" s="13">
        <v>812.92</v>
      </c>
      <c r="AU192" s="13">
        <v>1364.82</v>
      </c>
      <c r="AV192" s="13">
        <v>550.77</v>
      </c>
      <c r="AW192" s="13">
        <v>729.89</v>
      </c>
      <c r="AX192" s="13">
        <v>2488.5300000000002</v>
      </c>
      <c r="AY192" s="13">
        <v>220.4</v>
      </c>
      <c r="AZ192" s="13">
        <v>568.96</v>
      </c>
      <c r="BA192" s="13">
        <v>619.12</v>
      </c>
      <c r="BB192" s="13">
        <v>601.35</v>
      </c>
      <c r="BC192" s="13">
        <v>219.17</v>
      </c>
      <c r="BD192" s="13">
        <v>0.13</v>
      </c>
      <c r="BE192" s="13">
        <v>0.06</v>
      </c>
      <c r="BF192" s="13">
        <v>0.03</v>
      </c>
      <c r="BG192" s="13">
        <v>7.0000000000000007E-2</v>
      </c>
      <c r="BH192" s="13">
        <v>0.08</v>
      </c>
      <c r="BI192" s="13">
        <v>0.38</v>
      </c>
      <c r="BJ192" s="13">
        <v>0</v>
      </c>
      <c r="BK192" s="13">
        <v>1.06</v>
      </c>
      <c r="BL192" s="13">
        <v>0</v>
      </c>
      <c r="BM192" s="13">
        <v>0.32</v>
      </c>
      <c r="BN192" s="13">
        <v>0</v>
      </c>
      <c r="BO192" s="13">
        <v>0</v>
      </c>
      <c r="BP192" s="13">
        <v>0</v>
      </c>
      <c r="BQ192" s="13">
        <v>7.0000000000000007E-2</v>
      </c>
      <c r="BR192" s="13">
        <v>0.11</v>
      </c>
      <c r="BS192" s="13">
        <v>0.86</v>
      </c>
      <c r="BT192" s="13">
        <v>0</v>
      </c>
      <c r="BU192" s="13">
        <v>0</v>
      </c>
      <c r="BV192" s="13">
        <v>7.0000000000000007E-2</v>
      </c>
      <c r="BW192" s="13">
        <v>0</v>
      </c>
      <c r="BX192" s="13">
        <v>0</v>
      </c>
      <c r="BY192" s="13">
        <v>0</v>
      </c>
      <c r="BZ192" s="13">
        <v>0</v>
      </c>
      <c r="CA192" s="13">
        <v>0</v>
      </c>
      <c r="CB192" s="13">
        <v>102.05</v>
      </c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  <c r="FT192" s="13"/>
      <c r="FU192" s="13"/>
      <c r="FV192" s="13"/>
      <c r="FW192" s="13"/>
      <c r="FX192" s="13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  <c r="GJ192" s="13"/>
      <c r="GK192" s="13"/>
      <c r="GL192" s="13"/>
      <c r="GM192" s="13"/>
      <c r="GN192" s="13"/>
      <c r="GO192" s="13"/>
      <c r="GP192" s="13"/>
      <c r="GQ192" s="13"/>
      <c r="GR192" s="13"/>
      <c r="GS192" s="13"/>
      <c r="GT192" s="13"/>
      <c r="GU192" s="13"/>
      <c r="GV192" s="13"/>
      <c r="GW192" s="13"/>
      <c r="GX192" s="13"/>
      <c r="GY192" s="13"/>
      <c r="GZ192" s="13"/>
      <c r="HA192" s="13"/>
      <c r="HB192" s="13"/>
      <c r="HC192" s="13"/>
      <c r="HD192" s="13"/>
      <c r="HE192" s="13"/>
      <c r="HF192" s="13"/>
      <c r="HG192" s="13"/>
      <c r="HH192" s="13"/>
      <c r="HI192" s="13"/>
      <c r="HJ192" s="13"/>
      <c r="HK192" s="13"/>
      <c r="HL192" s="13"/>
      <c r="HM192" s="13"/>
      <c r="HN192" s="13"/>
      <c r="HO192" s="13"/>
      <c r="HP192" s="13"/>
      <c r="HQ192" s="13"/>
      <c r="HR192" s="13"/>
      <c r="HS192" s="13"/>
      <c r="HT192" s="13"/>
      <c r="HU192" s="13"/>
      <c r="HV192" s="13"/>
      <c r="HW192" s="13"/>
      <c r="HX192" s="13"/>
      <c r="HY192" s="13"/>
      <c r="HZ192" s="13"/>
      <c r="IA192" s="13"/>
      <c r="IB192" s="13"/>
      <c r="IC192" s="13"/>
      <c r="ID192" s="13"/>
      <c r="IE192" s="13"/>
      <c r="IF192" s="13"/>
      <c r="IG192" s="13"/>
      <c r="IH192" s="13"/>
      <c r="II192" s="13"/>
      <c r="IJ192" s="13"/>
      <c r="IK192" s="13"/>
      <c r="IL192" s="13"/>
      <c r="IM192" s="13"/>
      <c r="IN192" s="13"/>
      <c r="IO192" s="13"/>
      <c r="IP192" s="13"/>
      <c r="IQ192" s="13"/>
      <c r="IR192" s="13"/>
    </row>
    <row r="193" spans="1:252" ht="12.75" customHeight="1">
      <c r="A193" s="10" t="str">
        <f>"11/3"</f>
        <v>11/3</v>
      </c>
      <c r="B193" s="11" t="s">
        <v>163</v>
      </c>
      <c r="C193" s="12" t="str">
        <f>"180"</f>
        <v>180</v>
      </c>
      <c r="D193" s="12">
        <v>4.2</v>
      </c>
      <c r="E193" s="12">
        <v>0</v>
      </c>
      <c r="F193" s="12">
        <v>3.42</v>
      </c>
      <c r="G193" s="12">
        <v>3.89</v>
      </c>
      <c r="H193" s="12">
        <v>20.83</v>
      </c>
      <c r="I193" s="12">
        <v>121.33900680000018</v>
      </c>
      <c r="J193" s="12">
        <v>0.46</v>
      </c>
      <c r="K193" s="12">
        <v>2.34</v>
      </c>
      <c r="L193" s="12">
        <v>0</v>
      </c>
      <c r="M193" s="12">
        <v>0</v>
      </c>
      <c r="N193" s="12">
        <v>13.82</v>
      </c>
      <c r="O193" s="12">
        <v>2.4500000000000002</v>
      </c>
      <c r="P193" s="12">
        <v>4.55</v>
      </c>
      <c r="Q193" s="12">
        <v>0</v>
      </c>
      <c r="R193" s="12">
        <v>0</v>
      </c>
      <c r="S193" s="12">
        <v>0.69</v>
      </c>
      <c r="T193" s="12">
        <v>2.2000000000000002</v>
      </c>
      <c r="U193" s="12">
        <v>205.12</v>
      </c>
      <c r="V193" s="12">
        <v>592.72</v>
      </c>
      <c r="W193" s="12">
        <v>95.84</v>
      </c>
      <c r="X193" s="12">
        <v>36.4</v>
      </c>
      <c r="Y193" s="12">
        <v>72.739999999999995</v>
      </c>
      <c r="Z193" s="12">
        <v>1.32</v>
      </c>
      <c r="AA193" s="12">
        <v>0</v>
      </c>
      <c r="AB193" s="12">
        <v>1760.64</v>
      </c>
      <c r="AC193" s="12">
        <v>366.12</v>
      </c>
      <c r="AD193" s="12">
        <v>1.94</v>
      </c>
      <c r="AE193" s="12">
        <v>0.06</v>
      </c>
      <c r="AF193" s="12">
        <v>0.08</v>
      </c>
      <c r="AG193" s="12">
        <v>1.34</v>
      </c>
      <c r="AH193" s="12">
        <v>2.2000000000000002</v>
      </c>
      <c r="AI193" s="12">
        <v>37.56</v>
      </c>
      <c r="AJ193" s="13">
        <v>0</v>
      </c>
      <c r="AK193" s="13">
        <v>134.44</v>
      </c>
      <c r="AL193" s="13">
        <v>116.36</v>
      </c>
      <c r="AM193" s="13">
        <v>157.44999999999999</v>
      </c>
      <c r="AN193" s="13">
        <v>131.87</v>
      </c>
      <c r="AO193" s="13">
        <v>48.89</v>
      </c>
      <c r="AP193" s="13">
        <v>102.23</v>
      </c>
      <c r="AQ193" s="13">
        <v>23.92</v>
      </c>
      <c r="AR193" s="13">
        <v>129.55000000000001</v>
      </c>
      <c r="AS193" s="13">
        <v>155.44</v>
      </c>
      <c r="AT193" s="13">
        <v>183.49</v>
      </c>
      <c r="AU193" s="13">
        <v>364.18</v>
      </c>
      <c r="AV193" s="13">
        <v>62.85</v>
      </c>
      <c r="AW193" s="13">
        <v>106.88</v>
      </c>
      <c r="AX193" s="13">
        <v>671.35</v>
      </c>
      <c r="AY193" s="13">
        <v>0</v>
      </c>
      <c r="AZ193" s="13">
        <v>151.04</v>
      </c>
      <c r="BA193" s="13">
        <v>135.65</v>
      </c>
      <c r="BB193" s="13">
        <v>107.39</v>
      </c>
      <c r="BC193" s="13">
        <v>47.15</v>
      </c>
      <c r="BD193" s="13">
        <v>0</v>
      </c>
      <c r="BE193" s="13">
        <v>0</v>
      </c>
      <c r="BF193" s="13">
        <v>0</v>
      </c>
      <c r="BG193" s="13">
        <v>0</v>
      </c>
      <c r="BH193" s="13">
        <v>0</v>
      </c>
      <c r="BI193" s="13">
        <v>0</v>
      </c>
      <c r="BJ193" s="13">
        <v>0</v>
      </c>
      <c r="BK193" s="13">
        <v>0.2</v>
      </c>
      <c r="BL193" s="13">
        <v>0</v>
      </c>
      <c r="BM193" s="13">
        <v>0.13</v>
      </c>
      <c r="BN193" s="13">
        <v>0.01</v>
      </c>
      <c r="BO193" s="13">
        <v>0.02</v>
      </c>
      <c r="BP193" s="13">
        <v>0</v>
      </c>
      <c r="BQ193" s="13">
        <v>0</v>
      </c>
      <c r="BR193" s="13">
        <v>0</v>
      </c>
      <c r="BS193" s="13">
        <v>0.76</v>
      </c>
      <c r="BT193" s="13">
        <v>0</v>
      </c>
      <c r="BU193" s="13">
        <v>0</v>
      </c>
      <c r="BV193" s="13">
        <v>2.15</v>
      </c>
      <c r="BW193" s="13">
        <v>0</v>
      </c>
      <c r="BX193" s="13">
        <v>0</v>
      </c>
      <c r="BY193" s="13">
        <v>0</v>
      </c>
      <c r="BZ193" s="13">
        <v>0</v>
      </c>
      <c r="CA193" s="13">
        <v>0</v>
      </c>
      <c r="CB193" s="13">
        <v>253.09</v>
      </c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/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/>
      <c r="GR193" s="13"/>
      <c r="GS193" s="13"/>
      <c r="GT193" s="13"/>
      <c r="GU193" s="13"/>
      <c r="GV193" s="13"/>
      <c r="GW193" s="13"/>
      <c r="GX193" s="13"/>
      <c r="GY193" s="13"/>
      <c r="GZ193" s="13"/>
      <c r="HA193" s="13"/>
      <c r="HB193" s="13"/>
      <c r="HC193" s="13"/>
      <c r="HD193" s="13"/>
      <c r="HE193" s="13"/>
      <c r="HF193" s="13"/>
      <c r="HG193" s="13"/>
      <c r="HH193" s="13"/>
      <c r="HI193" s="13"/>
      <c r="HJ193" s="13"/>
      <c r="HK193" s="13"/>
      <c r="HL193" s="13"/>
      <c r="HM193" s="13"/>
      <c r="HN193" s="13"/>
      <c r="HO193" s="13"/>
      <c r="HP193" s="13"/>
      <c r="HQ193" s="13"/>
      <c r="HR193" s="13"/>
      <c r="HS193" s="13"/>
      <c r="HT193" s="13"/>
      <c r="HU193" s="13"/>
      <c r="HV193" s="13"/>
      <c r="HW193" s="13"/>
      <c r="HX193" s="13"/>
      <c r="HY193" s="13"/>
      <c r="HZ193" s="13"/>
      <c r="IA193" s="13"/>
      <c r="IB193" s="13"/>
      <c r="IC193" s="13"/>
      <c r="ID193" s="13"/>
      <c r="IE193" s="13"/>
      <c r="IF193" s="13"/>
      <c r="IG193" s="13"/>
      <c r="IH193" s="13"/>
      <c r="II193" s="13"/>
      <c r="IJ193" s="13"/>
      <c r="IK193" s="13"/>
      <c r="IL193" s="13"/>
      <c r="IM193" s="13"/>
      <c r="IN193" s="13"/>
      <c r="IO193" s="13"/>
      <c r="IP193" s="13"/>
      <c r="IQ193" s="13"/>
      <c r="IR193" s="13"/>
    </row>
    <row r="194" spans="1:252" ht="12.75" customHeight="1">
      <c r="A194" s="10" t="str">
        <f>"37/10"</f>
        <v>37/10</v>
      </c>
      <c r="B194" s="11" t="s">
        <v>133</v>
      </c>
      <c r="C194" s="12" t="str">
        <f>"200"</f>
        <v>200</v>
      </c>
      <c r="D194" s="12">
        <v>0.24</v>
      </c>
      <c r="E194" s="12">
        <v>0</v>
      </c>
      <c r="F194" s="12">
        <v>0.1</v>
      </c>
      <c r="G194" s="12">
        <v>0.1</v>
      </c>
      <c r="H194" s="12">
        <v>19.489999999999998</v>
      </c>
      <c r="I194" s="12">
        <v>74.31777000000001</v>
      </c>
      <c r="J194" s="12">
        <v>0.02</v>
      </c>
      <c r="K194" s="12">
        <v>0</v>
      </c>
      <c r="L194" s="12">
        <v>0</v>
      </c>
      <c r="M194" s="12">
        <v>0</v>
      </c>
      <c r="N194" s="12">
        <v>17.52</v>
      </c>
      <c r="O194" s="12">
        <v>0.43</v>
      </c>
      <c r="P194" s="12">
        <v>1.54</v>
      </c>
      <c r="Q194" s="12">
        <v>0</v>
      </c>
      <c r="R194" s="12">
        <v>0</v>
      </c>
      <c r="S194" s="12">
        <v>0.35</v>
      </c>
      <c r="T194" s="12">
        <v>0.35</v>
      </c>
      <c r="U194" s="12">
        <v>0.89</v>
      </c>
      <c r="V194" s="12">
        <v>3.86</v>
      </c>
      <c r="W194" s="12">
        <v>4.51</v>
      </c>
      <c r="X194" s="12">
        <v>1.1399999999999999</v>
      </c>
      <c r="Y194" s="12">
        <v>1.1200000000000001</v>
      </c>
      <c r="Z194" s="12">
        <v>0.23</v>
      </c>
      <c r="AA194" s="12">
        <v>0</v>
      </c>
      <c r="AB194" s="12">
        <v>351</v>
      </c>
      <c r="AC194" s="12">
        <v>65.099999999999994</v>
      </c>
      <c r="AD194" s="12">
        <v>0.26</v>
      </c>
      <c r="AE194" s="12">
        <v>0.01</v>
      </c>
      <c r="AF194" s="12">
        <v>0.02</v>
      </c>
      <c r="AG194" s="12">
        <v>0.08</v>
      </c>
      <c r="AH194" s="12">
        <v>0.11</v>
      </c>
      <c r="AI194" s="12">
        <v>39</v>
      </c>
      <c r="AJ194" s="13">
        <v>0</v>
      </c>
      <c r="AK194" s="13">
        <v>0</v>
      </c>
      <c r="AL194" s="13">
        <v>0</v>
      </c>
      <c r="AM194" s="13">
        <v>0</v>
      </c>
      <c r="AN194" s="13">
        <v>0</v>
      </c>
      <c r="AO194" s="13">
        <v>0</v>
      </c>
      <c r="AP194" s="13">
        <v>0</v>
      </c>
      <c r="AQ194" s="13">
        <v>0</v>
      </c>
      <c r="AR194" s="13">
        <v>0</v>
      </c>
      <c r="AS194" s="13">
        <v>0</v>
      </c>
      <c r="AT194" s="13">
        <v>0</v>
      </c>
      <c r="AU194" s="13">
        <v>0</v>
      </c>
      <c r="AV194" s="13">
        <v>0</v>
      </c>
      <c r="AW194" s="13">
        <v>0</v>
      </c>
      <c r="AX194" s="13">
        <v>0</v>
      </c>
      <c r="AY194" s="13">
        <v>0</v>
      </c>
      <c r="AZ194" s="13">
        <v>0</v>
      </c>
      <c r="BA194" s="13">
        <v>0</v>
      </c>
      <c r="BB194" s="13">
        <v>0</v>
      </c>
      <c r="BC194" s="13">
        <v>0</v>
      </c>
      <c r="BD194" s="13">
        <v>0</v>
      </c>
      <c r="BE194" s="13">
        <v>0</v>
      </c>
      <c r="BF194" s="13">
        <v>0</v>
      </c>
      <c r="BG194" s="13">
        <v>0</v>
      </c>
      <c r="BH194" s="13">
        <v>0</v>
      </c>
      <c r="BI194" s="13">
        <v>0</v>
      </c>
      <c r="BJ194" s="13">
        <v>0</v>
      </c>
      <c r="BK194" s="13">
        <v>0</v>
      </c>
      <c r="BL194" s="13">
        <v>0</v>
      </c>
      <c r="BM194" s="13">
        <v>0</v>
      </c>
      <c r="BN194" s="13">
        <v>0</v>
      </c>
      <c r="BO194" s="13">
        <v>0</v>
      </c>
      <c r="BP194" s="13">
        <v>0</v>
      </c>
      <c r="BQ194" s="13">
        <v>0</v>
      </c>
      <c r="BR194" s="13">
        <v>0</v>
      </c>
      <c r="BS194" s="13">
        <v>0</v>
      </c>
      <c r="BT194" s="13">
        <v>0</v>
      </c>
      <c r="BU194" s="13">
        <v>0</v>
      </c>
      <c r="BV194" s="13">
        <v>0</v>
      </c>
      <c r="BW194" s="13">
        <v>0</v>
      </c>
      <c r="BX194" s="13">
        <v>0</v>
      </c>
      <c r="BY194" s="13">
        <v>0</v>
      </c>
      <c r="BZ194" s="13">
        <v>0</v>
      </c>
      <c r="CA194" s="13">
        <v>0</v>
      </c>
      <c r="CB194" s="13">
        <v>239.02</v>
      </c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  <c r="FF194" s="13"/>
      <c r="FG194" s="13"/>
      <c r="FH194" s="13"/>
      <c r="FI194" s="13"/>
      <c r="FJ194" s="13"/>
      <c r="FK194" s="13"/>
      <c r="FL194" s="13"/>
      <c r="FM194" s="13"/>
      <c r="FN194" s="13"/>
      <c r="FO194" s="13"/>
      <c r="FP194" s="13"/>
      <c r="FQ194" s="13"/>
      <c r="FR194" s="13"/>
      <c r="FS194" s="13"/>
      <c r="FT194" s="13"/>
      <c r="FU194" s="13"/>
      <c r="FV194" s="13"/>
      <c r="FW194" s="13"/>
      <c r="FX194" s="13"/>
      <c r="FY194" s="13"/>
      <c r="FZ194" s="13"/>
      <c r="GA194" s="13"/>
      <c r="GB194" s="13"/>
      <c r="GC194" s="13"/>
      <c r="GD194" s="13"/>
      <c r="GE194" s="13"/>
      <c r="GF194" s="13"/>
      <c r="GG194" s="13"/>
      <c r="GH194" s="13"/>
      <c r="GI194" s="13"/>
      <c r="GJ194" s="13"/>
      <c r="GK194" s="13"/>
      <c r="GL194" s="13"/>
      <c r="GM194" s="13"/>
      <c r="GN194" s="13"/>
      <c r="GO194" s="13"/>
      <c r="GP194" s="13"/>
      <c r="GQ194" s="13"/>
      <c r="GR194" s="13"/>
      <c r="GS194" s="13"/>
      <c r="GT194" s="13"/>
      <c r="GU194" s="13"/>
      <c r="GV194" s="13"/>
      <c r="GW194" s="13"/>
      <c r="GX194" s="13"/>
      <c r="GY194" s="13"/>
      <c r="GZ194" s="13"/>
      <c r="HA194" s="13"/>
      <c r="HB194" s="13"/>
      <c r="HC194" s="13"/>
      <c r="HD194" s="13"/>
      <c r="HE194" s="13"/>
      <c r="HF194" s="13"/>
      <c r="HG194" s="13"/>
      <c r="HH194" s="13"/>
      <c r="HI194" s="13"/>
      <c r="HJ194" s="13"/>
      <c r="HK194" s="13"/>
      <c r="HL194" s="13"/>
      <c r="HM194" s="13"/>
      <c r="HN194" s="13"/>
      <c r="HO194" s="13"/>
      <c r="HP194" s="13"/>
      <c r="HQ194" s="13"/>
      <c r="HR194" s="13"/>
      <c r="HS194" s="13"/>
      <c r="HT194" s="13"/>
      <c r="HU194" s="13"/>
      <c r="HV194" s="13"/>
      <c r="HW194" s="13"/>
      <c r="HX194" s="13"/>
      <c r="HY194" s="13"/>
      <c r="HZ194" s="13"/>
      <c r="IA194" s="13"/>
      <c r="IB194" s="13"/>
      <c r="IC194" s="13"/>
      <c r="ID194" s="13"/>
      <c r="IE194" s="13"/>
      <c r="IF194" s="13"/>
      <c r="IG194" s="13"/>
      <c r="IH194" s="13"/>
      <c r="II194" s="13"/>
      <c r="IJ194" s="13"/>
      <c r="IK194" s="13"/>
      <c r="IL194" s="13"/>
      <c r="IM194" s="13"/>
      <c r="IN194" s="13"/>
      <c r="IO194" s="13"/>
      <c r="IP194" s="13"/>
      <c r="IQ194" s="13"/>
      <c r="IR194" s="13"/>
    </row>
    <row r="195" spans="1:252" ht="12.75" customHeight="1">
      <c r="A195" s="10" t="str">
        <f>"пром."</f>
        <v>пром.</v>
      </c>
      <c r="B195" s="11" t="s">
        <v>92</v>
      </c>
      <c r="C195" s="12" t="str">
        <f>"40"</f>
        <v>40</v>
      </c>
      <c r="D195" s="12">
        <v>2.68</v>
      </c>
      <c r="E195" s="12">
        <v>0</v>
      </c>
      <c r="F195" s="12">
        <v>0.28000000000000003</v>
      </c>
      <c r="G195" s="12">
        <v>0</v>
      </c>
      <c r="H195" s="12">
        <v>20.079999999999998</v>
      </c>
      <c r="I195" s="12">
        <v>84.217280000000002</v>
      </c>
      <c r="J195" s="12">
        <v>0</v>
      </c>
      <c r="K195" s="12">
        <v>0</v>
      </c>
      <c r="L195" s="12">
        <v>0</v>
      </c>
      <c r="M195" s="12">
        <v>0</v>
      </c>
      <c r="N195" s="12">
        <v>17.12</v>
      </c>
      <c r="O195" s="12">
        <v>0</v>
      </c>
      <c r="P195" s="12">
        <v>2.96</v>
      </c>
      <c r="Q195" s="12">
        <v>0</v>
      </c>
      <c r="R195" s="12">
        <v>0</v>
      </c>
      <c r="S195" s="12">
        <v>0</v>
      </c>
      <c r="T195" s="12">
        <v>4.8099999999999996</v>
      </c>
      <c r="U195" s="12">
        <v>16.12</v>
      </c>
      <c r="V195" s="12">
        <v>748.96</v>
      </c>
      <c r="W195" s="12">
        <v>296.14</v>
      </c>
      <c r="X195" s="12">
        <v>93</v>
      </c>
      <c r="Y195" s="12">
        <v>83.88</v>
      </c>
      <c r="Z195" s="12">
        <v>9.9499999999999993</v>
      </c>
      <c r="AA195" s="12">
        <v>1344</v>
      </c>
      <c r="AB195" s="12">
        <v>0</v>
      </c>
      <c r="AC195" s="12">
        <v>84</v>
      </c>
      <c r="AD195" s="12">
        <v>0.68</v>
      </c>
      <c r="AE195" s="12">
        <v>0.08</v>
      </c>
      <c r="AF195" s="12">
        <v>0.43</v>
      </c>
      <c r="AG195" s="12">
        <v>0</v>
      </c>
      <c r="AH195" s="12">
        <v>3.58</v>
      </c>
      <c r="AI195" s="12">
        <v>20</v>
      </c>
      <c r="AJ195" s="13">
        <v>0</v>
      </c>
      <c r="AK195" s="13">
        <v>0</v>
      </c>
      <c r="AL195" s="13">
        <v>0</v>
      </c>
      <c r="AM195" s="13">
        <v>0</v>
      </c>
      <c r="AN195" s="13">
        <v>0</v>
      </c>
      <c r="AO195" s="13">
        <v>0</v>
      </c>
      <c r="AP195" s="13">
        <v>0</v>
      </c>
      <c r="AQ195" s="13">
        <v>0</v>
      </c>
      <c r="AR195" s="13">
        <v>0</v>
      </c>
      <c r="AS195" s="13">
        <v>0</v>
      </c>
      <c r="AT195" s="13">
        <v>0</v>
      </c>
      <c r="AU195" s="13">
        <v>0</v>
      </c>
      <c r="AV195" s="13">
        <v>0</v>
      </c>
      <c r="AW195" s="13">
        <v>0</v>
      </c>
      <c r="AX195" s="13">
        <v>0</v>
      </c>
      <c r="AY195" s="13">
        <v>0</v>
      </c>
      <c r="AZ195" s="13">
        <v>0</v>
      </c>
      <c r="BA195" s="13">
        <v>0</v>
      </c>
      <c r="BB195" s="13">
        <v>0</v>
      </c>
      <c r="BC195" s="13">
        <v>0</v>
      </c>
      <c r="BD195" s="13">
        <v>0</v>
      </c>
      <c r="BE195" s="13">
        <v>0</v>
      </c>
      <c r="BF195" s="13">
        <v>0</v>
      </c>
      <c r="BG195" s="13">
        <v>0.01</v>
      </c>
      <c r="BH195" s="13">
        <v>0</v>
      </c>
      <c r="BI195" s="13">
        <v>0.04</v>
      </c>
      <c r="BJ195" s="13">
        <v>0</v>
      </c>
      <c r="BK195" s="13">
        <v>0.35</v>
      </c>
      <c r="BL195" s="13">
        <v>0</v>
      </c>
      <c r="BM195" s="13">
        <v>0.12</v>
      </c>
      <c r="BN195" s="13">
        <v>0</v>
      </c>
      <c r="BO195" s="13">
        <v>0</v>
      </c>
      <c r="BP195" s="13">
        <v>0</v>
      </c>
      <c r="BQ195" s="13">
        <v>0</v>
      </c>
      <c r="BR195" s="13">
        <v>0.03</v>
      </c>
      <c r="BS195" s="13">
        <v>0.11</v>
      </c>
      <c r="BT195" s="13">
        <v>0</v>
      </c>
      <c r="BU195" s="13">
        <v>0</v>
      </c>
      <c r="BV195" s="13">
        <v>0.22</v>
      </c>
      <c r="BW195" s="13">
        <v>0.86</v>
      </c>
      <c r="BX195" s="13">
        <v>0</v>
      </c>
      <c r="BY195" s="13">
        <v>0</v>
      </c>
      <c r="BZ195" s="13">
        <v>0</v>
      </c>
      <c r="CA195" s="13">
        <v>0</v>
      </c>
      <c r="CB195" s="13">
        <v>3.2</v>
      </c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  <c r="FL195" s="13"/>
      <c r="FM195" s="13"/>
      <c r="FN195" s="13"/>
      <c r="FO195" s="13"/>
      <c r="FP195" s="13"/>
      <c r="FQ195" s="13"/>
      <c r="FR195" s="13"/>
      <c r="FS195" s="13"/>
      <c r="FT195" s="13"/>
      <c r="FU195" s="13"/>
      <c r="FV195" s="13"/>
      <c r="FW195" s="13"/>
      <c r="FX195" s="13"/>
      <c r="FY195" s="13"/>
      <c r="FZ195" s="13"/>
      <c r="GA195" s="13"/>
      <c r="GB195" s="13"/>
      <c r="GC195" s="13"/>
      <c r="GD195" s="13"/>
      <c r="GE195" s="13"/>
      <c r="GF195" s="13"/>
      <c r="GG195" s="13"/>
      <c r="GH195" s="13"/>
      <c r="GI195" s="13"/>
      <c r="GJ195" s="13"/>
      <c r="GK195" s="13"/>
      <c r="GL195" s="13"/>
      <c r="GM195" s="13"/>
      <c r="GN195" s="13"/>
      <c r="GO195" s="13"/>
      <c r="GP195" s="13"/>
      <c r="GQ195" s="13"/>
      <c r="GR195" s="13"/>
      <c r="GS195" s="13"/>
      <c r="GT195" s="13"/>
      <c r="GU195" s="13"/>
      <c r="GV195" s="13"/>
      <c r="GW195" s="13"/>
      <c r="GX195" s="13"/>
      <c r="GY195" s="13"/>
      <c r="GZ195" s="13"/>
      <c r="HA195" s="13"/>
      <c r="HB195" s="13"/>
      <c r="HC195" s="13"/>
      <c r="HD195" s="13"/>
      <c r="HE195" s="13"/>
      <c r="HF195" s="13"/>
      <c r="HG195" s="13"/>
      <c r="HH195" s="13"/>
      <c r="HI195" s="13"/>
      <c r="HJ195" s="13"/>
      <c r="HK195" s="13"/>
      <c r="HL195" s="13"/>
      <c r="HM195" s="13"/>
      <c r="HN195" s="13"/>
      <c r="HO195" s="13"/>
      <c r="HP195" s="13"/>
      <c r="HQ195" s="13"/>
      <c r="HR195" s="13"/>
      <c r="HS195" s="13"/>
      <c r="HT195" s="13"/>
      <c r="HU195" s="13"/>
      <c r="HV195" s="13"/>
      <c r="HW195" s="13"/>
      <c r="HX195" s="13"/>
      <c r="HY195" s="13"/>
      <c r="HZ195" s="13"/>
      <c r="IA195" s="13"/>
      <c r="IB195" s="13"/>
      <c r="IC195" s="13"/>
      <c r="ID195" s="13"/>
      <c r="IE195" s="13"/>
      <c r="IF195" s="13"/>
      <c r="IG195" s="13"/>
      <c r="IH195" s="13"/>
      <c r="II195" s="13"/>
      <c r="IJ195" s="13"/>
      <c r="IK195" s="13"/>
      <c r="IL195" s="13"/>
      <c r="IM195" s="13"/>
      <c r="IN195" s="13"/>
      <c r="IO195" s="13"/>
      <c r="IP195" s="13"/>
      <c r="IQ195" s="13"/>
      <c r="IR195" s="13"/>
    </row>
    <row r="196" spans="1:252" ht="12.75" customHeight="1">
      <c r="A196" s="14" t="str">
        <f>"пром."</f>
        <v>пром.</v>
      </c>
      <c r="B196" s="15" t="s">
        <v>93</v>
      </c>
      <c r="C196" s="16" t="str">
        <f>"25"</f>
        <v>25</v>
      </c>
      <c r="D196" s="16">
        <v>1.65</v>
      </c>
      <c r="E196" s="16">
        <v>0</v>
      </c>
      <c r="F196" s="16">
        <v>0.3</v>
      </c>
      <c r="G196" s="16">
        <v>0.3</v>
      </c>
      <c r="H196" s="16">
        <v>10.43</v>
      </c>
      <c r="I196" s="16">
        <v>48.344999999999999</v>
      </c>
      <c r="J196" s="16">
        <v>0.05</v>
      </c>
      <c r="K196" s="16">
        <v>0</v>
      </c>
      <c r="L196" s="16">
        <v>0</v>
      </c>
      <c r="M196" s="16">
        <v>0</v>
      </c>
      <c r="N196" s="16">
        <v>0.3</v>
      </c>
      <c r="O196" s="16">
        <v>8.0500000000000007</v>
      </c>
      <c r="P196" s="16">
        <v>2.08</v>
      </c>
      <c r="Q196" s="16">
        <v>0</v>
      </c>
      <c r="R196" s="16">
        <v>0</v>
      </c>
      <c r="S196" s="16">
        <v>0.25</v>
      </c>
      <c r="T196" s="16">
        <v>0.63</v>
      </c>
      <c r="U196" s="16">
        <v>152.5</v>
      </c>
      <c r="V196" s="16">
        <v>61.25</v>
      </c>
      <c r="W196" s="16">
        <v>8.75</v>
      </c>
      <c r="X196" s="16">
        <v>11.75</v>
      </c>
      <c r="Y196" s="16">
        <v>39.5</v>
      </c>
      <c r="Z196" s="16">
        <v>0.98</v>
      </c>
      <c r="AA196" s="16">
        <v>0</v>
      </c>
      <c r="AB196" s="16">
        <v>1.25</v>
      </c>
      <c r="AC196" s="16">
        <v>0.25</v>
      </c>
      <c r="AD196" s="16">
        <v>0.35</v>
      </c>
      <c r="AE196" s="16">
        <v>0.05</v>
      </c>
      <c r="AF196" s="16">
        <v>0.02</v>
      </c>
      <c r="AG196" s="16">
        <v>0.18</v>
      </c>
      <c r="AH196" s="16">
        <v>0.5</v>
      </c>
      <c r="AI196" s="16">
        <v>0</v>
      </c>
      <c r="AJ196" s="5">
        <v>0</v>
      </c>
      <c r="AK196" s="5">
        <v>80.5</v>
      </c>
      <c r="AL196" s="5">
        <v>62</v>
      </c>
      <c r="AM196" s="5">
        <v>106.75</v>
      </c>
      <c r="AN196" s="5">
        <v>55.75</v>
      </c>
      <c r="AO196" s="5">
        <v>23.25</v>
      </c>
      <c r="AP196" s="5">
        <v>49.5</v>
      </c>
      <c r="AQ196" s="5">
        <v>20</v>
      </c>
      <c r="AR196" s="5">
        <v>92.75</v>
      </c>
      <c r="AS196" s="5">
        <v>74.25</v>
      </c>
      <c r="AT196" s="5">
        <v>72.75</v>
      </c>
      <c r="AU196" s="5">
        <v>116</v>
      </c>
      <c r="AV196" s="5">
        <v>31</v>
      </c>
      <c r="AW196" s="5">
        <v>77.5</v>
      </c>
      <c r="AX196" s="5">
        <v>389.75</v>
      </c>
      <c r="AY196" s="5">
        <v>0</v>
      </c>
      <c r="AZ196" s="5">
        <v>131.5</v>
      </c>
      <c r="BA196" s="5">
        <v>72.75</v>
      </c>
      <c r="BB196" s="5">
        <v>45</v>
      </c>
      <c r="BC196" s="5">
        <v>32.5</v>
      </c>
      <c r="BD196" s="5">
        <v>0</v>
      </c>
      <c r="BE196" s="5">
        <v>0</v>
      </c>
      <c r="BF196" s="5">
        <v>0</v>
      </c>
      <c r="BG196" s="5">
        <v>0</v>
      </c>
      <c r="BH196" s="5">
        <v>0</v>
      </c>
      <c r="BI196" s="5">
        <v>0</v>
      </c>
      <c r="BJ196" s="5">
        <v>0</v>
      </c>
      <c r="BK196" s="5">
        <v>0.04</v>
      </c>
      <c r="BL196" s="5">
        <v>0</v>
      </c>
      <c r="BM196" s="5">
        <v>0</v>
      </c>
      <c r="BN196" s="5">
        <v>0.01</v>
      </c>
      <c r="BO196" s="5">
        <v>0</v>
      </c>
      <c r="BP196" s="5">
        <v>0</v>
      </c>
      <c r="BQ196" s="5">
        <v>0</v>
      </c>
      <c r="BR196" s="5">
        <v>0</v>
      </c>
      <c r="BS196" s="5">
        <v>0.03</v>
      </c>
      <c r="BT196" s="5">
        <v>0</v>
      </c>
      <c r="BU196" s="5">
        <v>0</v>
      </c>
      <c r="BV196" s="5">
        <v>0.12</v>
      </c>
      <c r="BW196" s="5">
        <v>0.02</v>
      </c>
      <c r="BX196" s="5">
        <v>0</v>
      </c>
      <c r="BY196" s="5">
        <v>0</v>
      </c>
      <c r="BZ196" s="5">
        <v>0</v>
      </c>
      <c r="CA196" s="5">
        <v>0</v>
      </c>
      <c r="CB196" s="5">
        <v>11.75</v>
      </c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  <c r="FG196" s="5"/>
      <c r="FH196" s="5"/>
      <c r="FI196" s="5"/>
      <c r="FJ196" s="5"/>
      <c r="FK196" s="5"/>
      <c r="FL196" s="5"/>
      <c r="FM196" s="5"/>
      <c r="FN196" s="5"/>
      <c r="FO196" s="5"/>
      <c r="FP196" s="5"/>
      <c r="FQ196" s="5"/>
      <c r="FR196" s="5"/>
      <c r="FS196" s="5"/>
      <c r="FT196" s="5"/>
      <c r="FU196" s="5"/>
      <c r="FV196" s="5"/>
      <c r="FW196" s="5"/>
      <c r="FX196" s="5"/>
      <c r="FY196" s="5"/>
      <c r="FZ196" s="5"/>
      <c r="GA196" s="5"/>
      <c r="GB196" s="5"/>
      <c r="GC196" s="5"/>
      <c r="GD196" s="5"/>
      <c r="GE196" s="5"/>
      <c r="GF196" s="5"/>
      <c r="GG196" s="5"/>
      <c r="GH196" s="5"/>
      <c r="GI196" s="5"/>
      <c r="GJ196" s="5"/>
      <c r="GK196" s="5"/>
      <c r="GL196" s="5"/>
      <c r="GM196" s="5"/>
      <c r="GN196" s="5"/>
      <c r="GO196" s="5"/>
      <c r="GP196" s="5"/>
      <c r="GQ196" s="5"/>
      <c r="GR196" s="5"/>
      <c r="GS196" s="5"/>
      <c r="GT196" s="5"/>
      <c r="GU196" s="5"/>
      <c r="GV196" s="5"/>
      <c r="GW196" s="5"/>
      <c r="GX196" s="5"/>
      <c r="GY196" s="5"/>
      <c r="GZ196" s="5"/>
      <c r="HA196" s="5"/>
      <c r="HB196" s="5"/>
      <c r="HC196" s="5"/>
      <c r="HD196" s="5"/>
      <c r="HE196" s="5"/>
      <c r="HF196" s="5"/>
      <c r="HG196" s="5"/>
      <c r="HH196" s="5"/>
      <c r="HI196" s="5"/>
      <c r="HJ196" s="5"/>
      <c r="HK196" s="5"/>
      <c r="HL196" s="5"/>
      <c r="HM196" s="5"/>
      <c r="HN196" s="5"/>
      <c r="HO196" s="5"/>
      <c r="HP196" s="5"/>
      <c r="HQ196" s="5"/>
      <c r="HR196" s="5"/>
      <c r="HS196" s="5"/>
      <c r="HT196" s="5"/>
      <c r="HU196" s="5"/>
      <c r="HV196" s="5"/>
      <c r="HW196" s="5"/>
      <c r="HX196" s="5"/>
      <c r="HY196" s="5"/>
      <c r="HZ196" s="5"/>
      <c r="IA196" s="5"/>
      <c r="IB196" s="5"/>
      <c r="IC196" s="5"/>
      <c r="ID196" s="5"/>
      <c r="IE196" s="5"/>
      <c r="IF196" s="5"/>
      <c r="IG196" s="5"/>
      <c r="IH196" s="5"/>
      <c r="II196" s="5"/>
      <c r="IJ196" s="5"/>
      <c r="IK196" s="5"/>
      <c r="IL196" s="5"/>
      <c r="IM196" s="5"/>
      <c r="IN196" s="5"/>
      <c r="IO196" s="5"/>
      <c r="IP196" s="5"/>
      <c r="IQ196" s="5"/>
      <c r="IR196" s="5"/>
    </row>
    <row r="197" spans="1:252" ht="12.75" customHeight="1">
      <c r="A197" s="17"/>
      <c r="B197" s="18" t="s">
        <v>103</v>
      </c>
      <c r="C197" s="19"/>
      <c r="D197" s="19">
        <v>28.09</v>
      </c>
      <c r="E197" s="19">
        <v>15.55</v>
      </c>
      <c r="F197" s="19">
        <v>32.83</v>
      </c>
      <c r="G197" s="19">
        <v>15.69</v>
      </c>
      <c r="H197" s="19">
        <v>99.46</v>
      </c>
      <c r="I197" s="19">
        <v>771.38</v>
      </c>
      <c r="J197" s="19">
        <v>11.55</v>
      </c>
      <c r="K197" s="19">
        <v>9.6</v>
      </c>
      <c r="L197" s="19">
        <v>0</v>
      </c>
      <c r="M197" s="19">
        <v>0</v>
      </c>
      <c r="N197" s="19">
        <v>63.46</v>
      </c>
      <c r="O197" s="19">
        <v>20.68</v>
      </c>
      <c r="P197" s="19">
        <v>15.33</v>
      </c>
      <c r="Q197" s="19">
        <v>0</v>
      </c>
      <c r="R197" s="19">
        <v>0</v>
      </c>
      <c r="S197" s="19">
        <v>2.34</v>
      </c>
      <c r="T197" s="19">
        <v>12.72</v>
      </c>
      <c r="U197" s="19">
        <v>1056.46</v>
      </c>
      <c r="V197" s="19">
        <v>2435.13</v>
      </c>
      <c r="W197" s="19">
        <v>526.42999999999995</v>
      </c>
      <c r="X197" s="19">
        <v>212.44</v>
      </c>
      <c r="Y197" s="19">
        <v>477.07</v>
      </c>
      <c r="Z197" s="19">
        <v>16.850000000000001</v>
      </c>
      <c r="AA197" s="19">
        <v>1373.28</v>
      </c>
      <c r="AB197" s="19">
        <v>3841.18</v>
      </c>
      <c r="AC197" s="19">
        <v>883.37</v>
      </c>
      <c r="AD197" s="19">
        <v>9.36</v>
      </c>
      <c r="AE197" s="19">
        <v>0.36</v>
      </c>
      <c r="AF197" s="19">
        <v>0.8</v>
      </c>
      <c r="AG197" s="19">
        <v>6.02</v>
      </c>
      <c r="AH197" s="19">
        <v>15.45</v>
      </c>
      <c r="AI197" s="19">
        <v>126.75</v>
      </c>
      <c r="AJ197" s="20">
        <v>0</v>
      </c>
      <c r="AK197" s="20">
        <v>1234.0999999999999</v>
      </c>
      <c r="AL197" s="20">
        <v>998.94</v>
      </c>
      <c r="AM197" s="20">
        <v>1758.25</v>
      </c>
      <c r="AN197" s="20">
        <v>2496.21</v>
      </c>
      <c r="AO197" s="20">
        <v>507.94</v>
      </c>
      <c r="AP197" s="20">
        <v>970.87</v>
      </c>
      <c r="AQ197" s="20">
        <v>268.7</v>
      </c>
      <c r="AR197" s="20">
        <v>1040.03</v>
      </c>
      <c r="AS197" s="20">
        <v>1218.92</v>
      </c>
      <c r="AT197" s="20">
        <v>1269.72</v>
      </c>
      <c r="AU197" s="20">
        <v>2330.8200000000002</v>
      </c>
      <c r="AV197" s="20">
        <v>717.71</v>
      </c>
      <c r="AW197" s="20">
        <v>1034.3800000000001</v>
      </c>
      <c r="AX197" s="20">
        <v>4502.6000000000004</v>
      </c>
      <c r="AY197" s="20">
        <v>220.4</v>
      </c>
      <c r="AZ197" s="20">
        <v>964.34</v>
      </c>
      <c r="BA197" s="20">
        <v>957.18</v>
      </c>
      <c r="BB197" s="20">
        <v>863.37</v>
      </c>
      <c r="BC197" s="20">
        <v>336.78</v>
      </c>
      <c r="BD197" s="20">
        <v>0.13</v>
      </c>
      <c r="BE197" s="20">
        <v>0.06</v>
      </c>
      <c r="BF197" s="20">
        <v>0.03</v>
      </c>
      <c r="BG197" s="20">
        <v>0.08</v>
      </c>
      <c r="BH197" s="20">
        <v>0.09</v>
      </c>
      <c r="BI197" s="20">
        <v>0.41</v>
      </c>
      <c r="BJ197" s="20">
        <v>0</v>
      </c>
      <c r="BK197" s="20">
        <v>2.31</v>
      </c>
      <c r="BL197" s="20">
        <v>0</v>
      </c>
      <c r="BM197" s="20">
        <v>1</v>
      </c>
      <c r="BN197" s="20">
        <v>0.05</v>
      </c>
      <c r="BO197" s="20">
        <v>0.09</v>
      </c>
      <c r="BP197" s="20">
        <v>0</v>
      </c>
      <c r="BQ197" s="20">
        <v>7.0000000000000007E-2</v>
      </c>
      <c r="BR197" s="20">
        <v>0.15</v>
      </c>
      <c r="BS197" s="20">
        <v>4.25</v>
      </c>
      <c r="BT197" s="20">
        <v>0</v>
      </c>
      <c r="BU197" s="20">
        <v>0</v>
      </c>
      <c r="BV197" s="20">
        <v>9.02</v>
      </c>
      <c r="BW197" s="20">
        <v>0.89</v>
      </c>
      <c r="BX197" s="20">
        <v>0</v>
      </c>
      <c r="BY197" s="20">
        <v>0</v>
      </c>
      <c r="BZ197" s="20">
        <v>0</v>
      </c>
      <c r="CA197" s="20">
        <v>0</v>
      </c>
      <c r="CB197" s="20">
        <v>1010.44</v>
      </c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/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/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/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/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/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/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/>
      <c r="HA197" s="20"/>
      <c r="HB197" s="20"/>
      <c r="HC197" s="20"/>
      <c r="HD197" s="20"/>
      <c r="HE197" s="20"/>
      <c r="HF197" s="20"/>
      <c r="HG197" s="20"/>
      <c r="HH197" s="20"/>
      <c r="HI197" s="20"/>
      <c r="HJ197" s="20"/>
      <c r="HK197" s="20"/>
      <c r="HL197" s="20"/>
      <c r="HM197" s="20"/>
      <c r="HN197" s="20"/>
      <c r="HO197" s="20"/>
      <c r="HP197" s="20"/>
      <c r="HQ197" s="20"/>
      <c r="HR197" s="20"/>
      <c r="HS197" s="20"/>
      <c r="HT197" s="20"/>
      <c r="HU197" s="20"/>
      <c r="HV197" s="20"/>
      <c r="HW197" s="20"/>
      <c r="HX197" s="20"/>
      <c r="HY197" s="20"/>
      <c r="HZ197" s="20"/>
      <c r="IA197" s="20"/>
      <c r="IB197" s="20"/>
      <c r="IC197" s="20"/>
      <c r="ID197" s="20"/>
      <c r="IE197" s="20"/>
      <c r="IF197" s="20"/>
      <c r="IG197" s="20"/>
      <c r="IH197" s="20"/>
      <c r="II197" s="20"/>
      <c r="IJ197" s="20"/>
      <c r="IK197" s="20"/>
      <c r="IL197" s="20"/>
      <c r="IM197" s="20"/>
      <c r="IN197" s="20"/>
      <c r="IO197" s="20"/>
      <c r="IP197" s="20"/>
      <c r="IQ197" s="20"/>
      <c r="IR197" s="20"/>
    </row>
    <row r="198" spans="1:252" ht="12.75" customHeight="1">
      <c r="A198" s="17"/>
      <c r="B198" s="18" t="s">
        <v>95</v>
      </c>
      <c r="C198" s="19"/>
      <c r="D198" s="19">
        <f t="shared" ref="D198:BO198" si="16">SUM(D188+D197)</f>
        <v>47.8</v>
      </c>
      <c r="E198" s="19">
        <f t="shared" si="16"/>
        <v>26.41</v>
      </c>
      <c r="F198" s="19">
        <f t="shared" si="16"/>
        <v>48.589999999999996</v>
      </c>
      <c r="G198" s="19">
        <f t="shared" si="16"/>
        <v>17.78</v>
      </c>
      <c r="H198" s="19">
        <f t="shared" si="16"/>
        <v>190.92</v>
      </c>
      <c r="I198" s="19">
        <f t="shared" si="16"/>
        <v>1348.1399999999999</v>
      </c>
      <c r="J198" s="19">
        <f t="shared" si="16"/>
        <v>19.630000000000003</v>
      </c>
      <c r="K198" s="19">
        <f t="shared" si="16"/>
        <v>9.7099999999999991</v>
      </c>
      <c r="L198" s="19">
        <f t="shared" si="16"/>
        <v>0</v>
      </c>
      <c r="M198" s="19">
        <f t="shared" si="16"/>
        <v>0</v>
      </c>
      <c r="N198" s="19">
        <f t="shared" si="16"/>
        <v>89.66</v>
      </c>
      <c r="O198" s="19">
        <f t="shared" si="16"/>
        <v>80.13</v>
      </c>
      <c r="P198" s="19">
        <f t="shared" si="16"/>
        <v>21.14</v>
      </c>
      <c r="Q198" s="19">
        <f t="shared" si="16"/>
        <v>0</v>
      </c>
      <c r="R198" s="19">
        <f t="shared" si="16"/>
        <v>0</v>
      </c>
      <c r="S198" s="19">
        <f t="shared" si="16"/>
        <v>2.7399999999999998</v>
      </c>
      <c r="T198" s="19">
        <f t="shared" si="16"/>
        <v>16.89</v>
      </c>
      <c r="U198" s="19">
        <f t="shared" si="16"/>
        <v>1641.15</v>
      </c>
      <c r="V198" s="19">
        <f t="shared" si="16"/>
        <v>2908.94</v>
      </c>
      <c r="W198" s="19">
        <f t="shared" si="16"/>
        <v>818.43</v>
      </c>
      <c r="X198" s="19">
        <f t="shared" si="16"/>
        <v>278.95999999999998</v>
      </c>
      <c r="Y198" s="19">
        <f t="shared" si="16"/>
        <v>903.81</v>
      </c>
      <c r="Z198" s="19">
        <f t="shared" si="16"/>
        <v>19.880000000000003</v>
      </c>
      <c r="AA198" s="19">
        <f t="shared" si="16"/>
        <v>1517.28</v>
      </c>
      <c r="AB198" s="19">
        <f t="shared" si="16"/>
        <v>3894.18</v>
      </c>
      <c r="AC198" s="19">
        <f t="shared" si="16"/>
        <v>1053.8699999999999</v>
      </c>
      <c r="AD198" s="19">
        <f t="shared" si="16"/>
        <v>11.51</v>
      </c>
      <c r="AE198" s="19">
        <f t="shared" si="16"/>
        <v>0.63</v>
      </c>
      <c r="AF198" s="19">
        <f t="shared" si="16"/>
        <v>1.29</v>
      </c>
      <c r="AG198" s="19">
        <f t="shared" si="16"/>
        <v>8.23</v>
      </c>
      <c r="AH198" s="19">
        <f t="shared" si="16"/>
        <v>22.799999999999997</v>
      </c>
      <c r="AI198" s="19">
        <f t="shared" si="16"/>
        <v>127.79</v>
      </c>
      <c r="AJ198" s="19">
        <f t="shared" si="16"/>
        <v>0</v>
      </c>
      <c r="AK198" s="19">
        <f t="shared" si="16"/>
        <v>2293.8000000000002</v>
      </c>
      <c r="AL198" s="19">
        <f t="shared" si="16"/>
        <v>1985.62</v>
      </c>
      <c r="AM198" s="19">
        <f t="shared" si="16"/>
        <v>3298.05</v>
      </c>
      <c r="AN198" s="19">
        <f t="shared" si="16"/>
        <v>3562.8</v>
      </c>
      <c r="AO198" s="19">
        <f t="shared" si="16"/>
        <v>961.78</v>
      </c>
      <c r="AP198" s="19">
        <f t="shared" si="16"/>
        <v>1716.51</v>
      </c>
      <c r="AQ198" s="19">
        <f t="shared" si="16"/>
        <v>541.04999999999995</v>
      </c>
      <c r="AR198" s="19">
        <f t="shared" si="16"/>
        <v>2065.0299999999997</v>
      </c>
      <c r="AS198" s="19">
        <f t="shared" si="16"/>
        <v>1842.56</v>
      </c>
      <c r="AT198" s="19">
        <f t="shared" si="16"/>
        <v>2021.3200000000002</v>
      </c>
      <c r="AU198" s="19">
        <f t="shared" si="16"/>
        <v>3293.76</v>
      </c>
      <c r="AV198" s="19">
        <f t="shared" si="16"/>
        <v>1054.5</v>
      </c>
      <c r="AW198" s="19">
        <f t="shared" si="16"/>
        <v>1552.9500000000003</v>
      </c>
      <c r="AX198" s="19">
        <f t="shared" si="16"/>
        <v>7658.91</v>
      </c>
      <c r="AY198" s="19">
        <f t="shared" si="16"/>
        <v>226</v>
      </c>
      <c r="AZ198" s="19">
        <f t="shared" si="16"/>
        <v>2168.7800000000002</v>
      </c>
      <c r="BA198" s="19">
        <f t="shared" si="16"/>
        <v>1701.4</v>
      </c>
      <c r="BB198" s="19">
        <f t="shared" si="16"/>
        <v>1675.5700000000002</v>
      </c>
      <c r="BC198" s="19">
        <f t="shared" si="16"/>
        <v>696.2</v>
      </c>
      <c r="BD198" s="19">
        <f t="shared" si="16"/>
        <v>0.25</v>
      </c>
      <c r="BE198" s="19">
        <f t="shared" si="16"/>
        <v>0.11</v>
      </c>
      <c r="BF198" s="19">
        <f t="shared" si="16"/>
        <v>0.06</v>
      </c>
      <c r="BG198" s="19">
        <f t="shared" si="16"/>
        <v>0.15000000000000002</v>
      </c>
      <c r="BH198" s="19">
        <f t="shared" si="16"/>
        <v>0.16999999999999998</v>
      </c>
      <c r="BI198" s="19">
        <f t="shared" si="16"/>
        <v>0.77</v>
      </c>
      <c r="BJ198" s="19">
        <f t="shared" si="16"/>
        <v>0</v>
      </c>
      <c r="BK198" s="19">
        <f t="shared" si="16"/>
        <v>3.44</v>
      </c>
      <c r="BL198" s="19">
        <f t="shared" si="16"/>
        <v>0</v>
      </c>
      <c r="BM198" s="19">
        <f t="shared" si="16"/>
        <v>1.37</v>
      </c>
      <c r="BN198" s="19">
        <f t="shared" si="16"/>
        <v>0.05</v>
      </c>
      <c r="BO198" s="19">
        <f t="shared" si="16"/>
        <v>0.09</v>
      </c>
      <c r="BP198" s="19">
        <f t="shared" ref="BP198:EA198" si="17">SUM(BP188+BP197)</f>
        <v>0</v>
      </c>
      <c r="BQ198" s="19">
        <f t="shared" si="17"/>
        <v>0.14000000000000001</v>
      </c>
      <c r="BR198" s="19">
        <f t="shared" si="17"/>
        <v>0.26</v>
      </c>
      <c r="BS198" s="19">
        <f t="shared" si="17"/>
        <v>5.6</v>
      </c>
      <c r="BT198" s="19">
        <f t="shared" si="17"/>
        <v>0</v>
      </c>
      <c r="BU198" s="19">
        <f t="shared" si="17"/>
        <v>0</v>
      </c>
      <c r="BV198" s="19">
        <f t="shared" si="17"/>
        <v>9.48</v>
      </c>
      <c r="BW198" s="19">
        <f t="shared" si="17"/>
        <v>0.9</v>
      </c>
      <c r="BX198" s="19">
        <f t="shared" si="17"/>
        <v>0</v>
      </c>
      <c r="BY198" s="19">
        <f t="shared" si="17"/>
        <v>0</v>
      </c>
      <c r="BZ198" s="19">
        <f t="shared" si="17"/>
        <v>0</v>
      </c>
      <c r="CA198" s="19">
        <f t="shared" si="17"/>
        <v>0</v>
      </c>
      <c r="CB198" s="19">
        <f t="shared" si="17"/>
        <v>1461.49</v>
      </c>
      <c r="CC198" s="19">
        <f t="shared" si="17"/>
        <v>0</v>
      </c>
      <c r="CD198" s="19">
        <f t="shared" si="17"/>
        <v>0</v>
      </c>
      <c r="CE198" s="19">
        <f t="shared" si="17"/>
        <v>0</v>
      </c>
      <c r="CF198" s="19">
        <f t="shared" si="17"/>
        <v>0</v>
      </c>
      <c r="CG198" s="19">
        <f t="shared" si="17"/>
        <v>0</v>
      </c>
      <c r="CH198" s="19">
        <f t="shared" si="17"/>
        <v>0</v>
      </c>
      <c r="CI198" s="19">
        <f t="shared" si="17"/>
        <v>0</v>
      </c>
      <c r="CJ198" s="19">
        <f t="shared" si="17"/>
        <v>0</v>
      </c>
      <c r="CK198" s="19">
        <f t="shared" si="17"/>
        <v>0</v>
      </c>
      <c r="CL198" s="19">
        <f t="shared" si="17"/>
        <v>0</v>
      </c>
      <c r="CM198" s="19">
        <f t="shared" si="17"/>
        <v>0</v>
      </c>
      <c r="CN198" s="19">
        <f t="shared" si="17"/>
        <v>0</v>
      </c>
      <c r="CO198" s="19">
        <f t="shared" si="17"/>
        <v>0</v>
      </c>
      <c r="CP198" s="19">
        <f t="shared" si="17"/>
        <v>0</v>
      </c>
      <c r="CQ198" s="19">
        <f t="shared" si="17"/>
        <v>0</v>
      </c>
      <c r="CR198" s="19">
        <f t="shared" si="17"/>
        <v>0</v>
      </c>
      <c r="CS198" s="19">
        <f t="shared" si="17"/>
        <v>0</v>
      </c>
      <c r="CT198" s="19">
        <f t="shared" si="17"/>
        <v>0</v>
      </c>
      <c r="CU198" s="19">
        <f t="shared" si="17"/>
        <v>0</v>
      </c>
      <c r="CV198" s="19">
        <f t="shared" si="17"/>
        <v>0</v>
      </c>
      <c r="CW198" s="19">
        <f t="shared" si="17"/>
        <v>0</v>
      </c>
      <c r="CX198" s="19">
        <f t="shared" si="17"/>
        <v>0</v>
      </c>
      <c r="CY198" s="19">
        <f t="shared" si="17"/>
        <v>0</v>
      </c>
      <c r="CZ198" s="19">
        <f t="shared" si="17"/>
        <v>0</v>
      </c>
      <c r="DA198" s="19">
        <f t="shared" si="17"/>
        <v>0</v>
      </c>
      <c r="DB198" s="19">
        <f t="shared" si="17"/>
        <v>0</v>
      </c>
      <c r="DC198" s="19">
        <f t="shared" si="17"/>
        <v>0</v>
      </c>
      <c r="DD198" s="19">
        <f t="shared" si="17"/>
        <v>0</v>
      </c>
      <c r="DE198" s="19">
        <f t="shared" si="17"/>
        <v>0</v>
      </c>
      <c r="DF198" s="19">
        <f t="shared" si="17"/>
        <v>0</v>
      </c>
      <c r="DG198" s="19">
        <f t="shared" si="17"/>
        <v>0</v>
      </c>
      <c r="DH198" s="19">
        <f t="shared" si="17"/>
        <v>0</v>
      </c>
      <c r="DI198" s="19">
        <f t="shared" si="17"/>
        <v>0</v>
      </c>
      <c r="DJ198" s="19">
        <f t="shared" si="17"/>
        <v>0</v>
      </c>
      <c r="DK198" s="19">
        <f t="shared" si="17"/>
        <v>0</v>
      </c>
      <c r="DL198" s="19">
        <f t="shared" si="17"/>
        <v>0</v>
      </c>
      <c r="DM198" s="19">
        <f t="shared" si="17"/>
        <v>0</v>
      </c>
      <c r="DN198" s="19">
        <f t="shared" si="17"/>
        <v>0</v>
      </c>
      <c r="DO198" s="19">
        <f t="shared" si="17"/>
        <v>0</v>
      </c>
      <c r="DP198" s="19">
        <f t="shared" si="17"/>
        <v>0</v>
      </c>
      <c r="DQ198" s="19">
        <f t="shared" si="17"/>
        <v>0</v>
      </c>
      <c r="DR198" s="19">
        <f t="shared" si="17"/>
        <v>0</v>
      </c>
      <c r="DS198" s="19">
        <f t="shared" si="17"/>
        <v>0</v>
      </c>
      <c r="DT198" s="19">
        <f t="shared" si="17"/>
        <v>0</v>
      </c>
      <c r="DU198" s="19">
        <f t="shared" si="17"/>
        <v>0</v>
      </c>
      <c r="DV198" s="19">
        <f t="shared" si="17"/>
        <v>0</v>
      </c>
      <c r="DW198" s="19">
        <f t="shared" si="17"/>
        <v>0</v>
      </c>
      <c r="DX198" s="19">
        <f t="shared" si="17"/>
        <v>0</v>
      </c>
      <c r="DY198" s="19">
        <f t="shared" si="17"/>
        <v>0</v>
      </c>
      <c r="DZ198" s="19">
        <f t="shared" si="17"/>
        <v>0</v>
      </c>
      <c r="EA198" s="19">
        <f t="shared" si="17"/>
        <v>0</v>
      </c>
      <c r="EB198" s="19">
        <f t="shared" ref="EB198:GM198" si="18">SUM(EB188+EB197)</f>
        <v>0</v>
      </c>
      <c r="EC198" s="19">
        <f t="shared" si="18"/>
        <v>0</v>
      </c>
      <c r="ED198" s="19">
        <f t="shared" si="18"/>
        <v>0</v>
      </c>
      <c r="EE198" s="19">
        <f t="shared" si="18"/>
        <v>0</v>
      </c>
      <c r="EF198" s="19">
        <f t="shared" si="18"/>
        <v>0</v>
      </c>
      <c r="EG198" s="19">
        <f t="shared" si="18"/>
        <v>0</v>
      </c>
      <c r="EH198" s="19">
        <f t="shared" si="18"/>
        <v>0</v>
      </c>
      <c r="EI198" s="19">
        <f t="shared" si="18"/>
        <v>0</v>
      </c>
      <c r="EJ198" s="19">
        <f t="shared" si="18"/>
        <v>0</v>
      </c>
      <c r="EK198" s="19">
        <f t="shared" si="18"/>
        <v>0</v>
      </c>
      <c r="EL198" s="19">
        <f t="shared" si="18"/>
        <v>0</v>
      </c>
      <c r="EM198" s="19">
        <f t="shared" si="18"/>
        <v>0</v>
      </c>
      <c r="EN198" s="19">
        <f t="shared" si="18"/>
        <v>0</v>
      </c>
      <c r="EO198" s="19">
        <f t="shared" si="18"/>
        <v>0</v>
      </c>
      <c r="EP198" s="19">
        <f t="shared" si="18"/>
        <v>0</v>
      </c>
      <c r="EQ198" s="19">
        <f t="shared" si="18"/>
        <v>0</v>
      </c>
      <c r="ER198" s="19">
        <f t="shared" si="18"/>
        <v>0</v>
      </c>
      <c r="ES198" s="19">
        <f t="shared" si="18"/>
        <v>0</v>
      </c>
      <c r="ET198" s="19">
        <f t="shared" si="18"/>
        <v>0</v>
      </c>
      <c r="EU198" s="19">
        <f t="shared" si="18"/>
        <v>0</v>
      </c>
      <c r="EV198" s="19">
        <f t="shared" si="18"/>
        <v>0</v>
      </c>
      <c r="EW198" s="19">
        <f t="shared" si="18"/>
        <v>0</v>
      </c>
      <c r="EX198" s="19">
        <f t="shared" si="18"/>
        <v>0</v>
      </c>
      <c r="EY198" s="19">
        <f t="shared" si="18"/>
        <v>0</v>
      </c>
      <c r="EZ198" s="19">
        <f t="shared" si="18"/>
        <v>0</v>
      </c>
      <c r="FA198" s="19">
        <f t="shared" si="18"/>
        <v>0</v>
      </c>
      <c r="FB198" s="19">
        <f t="shared" si="18"/>
        <v>0</v>
      </c>
      <c r="FC198" s="19">
        <f t="shared" si="18"/>
        <v>0</v>
      </c>
      <c r="FD198" s="19">
        <f t="shared" si="18"/>
        <v>0</v>
      </c>
      <c r="FE198" s="19">
        <f t="shared" si="18"/>
        <v>0</v>
      </c>
      <c r="FF198" s="19">
        <f t="shared" si="18"/>
        <v>0</v>
      </c>
      <c r="FG198" s="19">
        <f t="shared" si="18"/>
        <v>0</v>
      </c>
      <c r="FH198" s="19">
        <f t="shared" si="18"/>
        <v>0</v>
      </c>
      <c r="FI198" s="19">
        <f t="shared" si="18"/>
        <v>0</v>
      </c>
      <c r="FJ198" s="19">
        <f t="shared" si="18"/>
        <v>0</v>
      </c>
      <c r="FK198" s="19">
        <f t="shared" si="18"/>
        <v>0</v>
      </c>
      <c r="FL198" s="19">
        <f t="shared" si="18"/>
        <v>0</v>
      </c>
      <c r="FM198" s="19">
        <f t="shared" si="18"/>
        <v>0</v>
      </c>
      <c r="FN198" s="19">
        <f t="shared" si="18"/>
        <v>0</v>
      </c>
      <c r="FO198" s="19">
        <f t="shared" si="18"/>
        <v>0</v>
      </c>
      <c r="FP198" s="19">
        <f t="shared" si="18"/>
        <v>0</v>
      </c>
      <c r="FQ198" s="19">
        <f t="shared" si="18"/>
        <v>0</v>
      </c>
      <c r="FR198" s="19">
        <f t="shared" si="18"/>
        <v>0</v>
      </c>
      <c r="FS198" s="19">
        <f t="shared" si="18"/>
        <v>0</v>
      </c>
      <c r="FT198" s="19">
        <f t="shared" si="18"/>
        <v>0</v>
      </c>
      <c r="FU198" s="19">
        <f t="shared" si="18"/>
        <v>0</v>
      </c>
      <c r="FV198" s="19">
        <f t="shared" si="18"/>
        <v>0</v>
      </c>
      <c r="FW198" s="19">
        <f t="shared" si="18"/>
        <v>0</v>
      </c>
      <c r="FX198" s="19">
        <f t="shared" si="18"/>
        <v>0</v>
      </c>
      <c r="FY198" s="19">
        <f t="shared" si="18"/>
        <v>0</v>
      </c>
      <c r="FZ198" s="19">
        <f t="shared" si="18"/>
        <v>0</v>
      </c>
      <c r="GA198" s="19">
        <f t="shared" si="18"/>
        <v>0</v>
      </c>
      <c r="GB198" s="19">
        <f t="shared" si="18"/>
        <v>0</v>
      </c>
      <c r="GC198" s="19">
        <f t="shared" si="18"/>
        <v>0</v>
      </c>
      <c r="GD198" s="19">
        <f t="shared" si="18"/>
        <v>0</v>
      </c>
      <c r="GE198" s="19">
        <f t="shared" si="18"/>
        <v>0</v>
      </c>
      <c r="GF198" s="19">
        <f t="shared" si="18"/>
        <v>0</v>
      </c>
      <c r="GG198" s="19">
        <f t="shared" si="18"/>
        <v>0</v>
      </c>
      <c r="GH198" s="19">
        <f t="shared" si="18"/>
        <v>0</v>
      </c>
      <c r="GI198" s="19">
        <f t="shared" si="18"/>
        <v>0</v>
      </c>
      <c r="GJ198" s="19">
        <f t="shared" si="18"/>
        <v>0</v>
      </c>
      <c r="GK198" s="19">
        <f t="shared" si="18"/>
        <v>0</v>
      </c>
      <c r="GL198" s="19">
        <f t="shared" si="18"/>
        <v>0</v>
      </c>
      <c r="GM198" s="19">
        <f t="shared" si="18"/>
        <v>0</v>
      </c>
      <c r="GN198" s="19">
        <f t="shared" ref="GN198:IR198" si="19">SUM(GN188+GN197)</f>
        <v>0</v>
      </c>
      <c r="GO198" s="19">
        <f t="shared" si="19"/>
        <v>0</v>
      </c>
      <c r="GP198" s="19">
        <f t="shared" si="19"/>
        <v>0</v>
      </c>
      <c r="GQ198" s="19">
        <f t="shared" si="19"/>
        <v>0</v>
      </c>
      <c r="GR198" s="19">
        <f t="shared" si="19"/>
        <v>0</v>
      </c>
      <c r="GS198" s="19">
        <f t="shared" si="19"/>
        <v>0</v>
      </c>
      <c r="GT198" s="19">
        <f t="shared" si="19"/>
        <v>0</v>
      </c>
      <c r="GU198" s="19">
        <f t="shared" si="19"/>
        <v>0</v>
      </c>
      <c r="GV198" s="19">
        <f t="shared" si="19"/>
        <v>0</v>
      </c>
      <c r="GW198" s="19">
        <f t="shared" si="19"/>
        <v>0</v>
      </c>
      <c r="GX198" s="19">
        <f t="shared" si="19"/>
        <v>0</v>
      </c>
      <c r="GY198" s="19">
        <f t="shared" si="19"/>
        <v>0</v>
      </c>
      <c r="GZ198" s="19">
        <f t="shared" si="19"/>
        <v>0</v>
      </c>
      <c r="HA198" s="19">
        <f t="shared" si="19"/>
        <v>0</v>
      </c>
      <c r="HB198" s="19">
        <f t="shared" si="19"/>
        <v>0</v>
      </c>
      <c r="HC198" s="19">
        <f t="shared" si="19"/>
        <v>0</v>
      </c>
      <c r="HD198" s="19">
        <f t="shared" si="19"/>
        <v>0</v>
      </c>
      <c r="HE198" s="19">
        <f t="shared" si="19"/>
        <v>0</v>
      </c>
      <c r="HF198" s="19">
        <f t="shared" si="19"/>
        <v>0</v>
      </c>
      <c r="HG198" s="19">
        <f t="shared" si="19"/>
        <v>0</v>
      </c>
      <c r="HH198" s="19">
        <f t="shared" si="19"/>
        <v>0</v>
      </c>
      <c r="HI198" s="19">
        <f t="shared" si="19"/>
        <v>0</v>
      </c>
      <c r="HJ198" s="19">
        <f t="shared" si="19"/>
        <v>0</v>
      </c>
      <c r="HK198" s="19">
        <f t="shared" si="19"/>
        <v>0</v>
      </c>
      <c r="HL198" s="19">
        <f t="shared" si="19"/>
        <v>0</v>
      </c>
      <c r="HM198" s="19">
        <f t="shared" si="19"/>
        <v>0</v>
      </c>
      <c r="HN198" s="19">
        <f t="shared" si="19"/>
        <v>0</v>
      </c>
      <c r="HO198" s="19">
        <f t="shared" si="19"/>
        <v>0</v>
      </c>
      <c r="HP198" s="19">
        <f t="shared" si="19"/>
        <v>0</v>
      </c>
      <c r="HQ198" s="19">
        <f t="shared" si="19"/>
        <v>0</v>
      </c>
      <c r="HR198" s="19">
        <f t="shared" si="19"/>
        <v>0</v>
      </c>
      <c r="HS198" s="19">
        <f t="shared" si="19"/>
        <v>0</v>
      </c>
      <c r="HT198" s="19">
        <f t="shared" si="19"/>
        <v>0</v>
      </c>
      <c r="HU198" s="19">
        <f t="shared" si="19"/>
        <v>0</v>
      </c>
      <c r="HV198" s="19">
        <f t="shared" si="19"/>
        <v>0</v>
      </c>
      <c r="HW198" s="19">
        <f t="shared" si="19"/>
        <v>0</v>
      </c>
      <c r="HX198" s="19">
        <f t="shared" si="19"/>
        <v>0</v>
      </c>
      <c r="HY198" s="19">
        <f t="shared" si="19"/>
        <v>0</v>
      </c>
      <c r="HZ198" s="19">
        <f t="shared" si="19"/>
        <v>0</v>
      </c>
      <c r="IA198" s="19">
        <f t="shared" si="19"/>
        <v>0</v>
      </c>
      <c r="IB198" s="19">
        <f t="shared" si="19"/>
        <v>0</v>
      </c>
      <c r="IC198" s="19">
        <f t="shared" si="19"/>
        <v>0</v>
      </c>
      <c r="ID198" s="19">
        <f t="shared" si="19"/>
        <v>0</v>
      </c>
      <c r="IE198" s="19">
        <f t="shared" si="19"/>
        <v>0</v>
      </c>
      <c r="IF198" s="19">
        <f t="shared" si="19"/>
        <v>0</v>
      </c>
      <c r="IG198" s="19">
        <f t="shared" si="19"/>
        <v>0</v>
      </c>
      <c r="IH198" s="19">
        <f t="shared" si="19"/>
        <v>0</v>
      </c>
      <c r="II198" s="19">
        <f t="shared" si="19"/>
        <v>0</v>
      </c>
      <c r="IJ198" s="19">
        <f t="shared" si="19"/>
        <v>0</v>
      </c>
      <c r="IK198" s="19">
        <f t="shared" si="19"/>
        <v>0</v>
      </c>
      <c r="IL198" s="19">
        <f t="shared" si="19"/>
        <v>0</v>
      </c>
      <c r="IM198" s="19">
        <f t="shared" si="19"/>
        <v>0</v>
      </c>
      <c r="IN198" s="19">
        <f t="shared" si="19"/>
        <v>0</v>
      </c>
      <c r="IO198" s="19">
        <f t="shared" si="19"/>
        <v>0</v>
      </c>
      <c r="IP198" s="19">
        <f t="shared" si="19"/>
        <v>0</v>
      </c>
      <c r="IQ198" s="19">
        <f t="shared" si="19"/>
        <v>0</v>
      </c>
      <c r="IR198" s="19">
        <f t="shared" si="19"/>
        <v>0</v>
      </c>
    </row>
    <row r="199" spans="1:252" ht="12.75" customHeight="1">
      <c r="A199" s="17"/>
      <c r="B199" s="18" t="s">
        <v>164</v>
      </c>
      <c r="C199" s="19"/>
      <c r="D199" s="19">
        <f t="shared" ref="D199:I199" si="20">D21+D40+D60+D78+D96+D118+D137+D156+D177+D198</f>
        <v>600.70999999999992</v>
      </c>
      <c r="E199" s="19">
        <f t="shared" si="20"/>
        <v>298.72000000000003</v>
      </c>
      <c r="F199" s="19">
        <f t="shared" si="20"/>
        <v>443.90999999999997</v>
      </c>
      <c r="G199" s="19">
        <f t="shared" si="20"/>
        <v>171.74999999999997</v>
      </c>
      <c r="H199" s="19">
        <f t="shared" si="20"/>
        <v>2132.9</v>
      </c>
      <c r="I199" s="19">
        <f t="shared" si="20"/>
        <v>14478.408112499998</v>
      </c>
      <c r="J199" s="19" t="e">
        <f>#REF!+$J$21+#REF!+$J$40+#REF!+$J$60+#REF!+$J$78+#REF!+$J$96+#REF!+$J$118+#REF!+$J$137+#REF!+$J$156+#REF!+$J$177+#REF!+$J$198</f>
        <v>#REF!</v>
      </c>
      <c r="K199" s="19" t="e">
        <f>#REF!+$K$21+#REF!+$K$40+#REF!+$K$60+#REF!+$K$78+#REF!+$K$96+#REF!+$K$118+#REF!+$K$137+#REF!+$K$156+#REF!+$K$177+#REF!+$K$198</f>
        <v>#REF!</v>
      </c>
      <c r="L199" s="19" t="e">
        <f>#REF!+$L$21+#REF!+$L$40+#REF!+$L$60+#REF!+$L$78+#REF!+$L$96+#REF!+$L$118+#REF!+$L$137+#REF!+$L$156+#REF!+$L$177+#REF!+$L$198</f>
        <v>#REF!</v>
      </c>
      <c r="M199" s="19" t="e">
        <f>#REF!+$M$21+#REF!+$M$40+#REF!+$M$60+#REF!+$M$78+#REF!+$M$96+#REF!+$M$118+#REF!+$M$137+#REF!+$M$156+#REF!+$M$177+#REF!+$M$198</f>
        <v>#REF!</v>
      </c>
      <c r="N199" s="19" t="e">
        <f>#REF!+$N$21+#REF!+$N$40+#REF!+$N$60+#REF!+$N$78+#REF!+$N$96+#REF!+$N$118+#REF!+$N$137+#REF!+$N$156+#REF!+$N$177+#REF!+$N$198</f>
        <v>#REF!</v>
      </c>
      <c r="O199" s="19" t="e">
        <f>#REF!+$O$21+#REF!+$O$40+#REF!+$O$60+#REF!+$O$78+#REF!+$O$96+#REF!+$O$118+#REF!+$O$137+#REF!+$O$156+#REF!+$O$177+#REF!+$O$198</f>
        <v>#REF!</v>
      </c>
      <c r="P199" s="19" t="e">
        <f>#REF!+$P$21+#REF!+$P$40+#REF!+$P$60+#REF!+$P$78+#REF!+$P$96+#REF!+$P$118+#REF!+$P$137+#REF!+$P$156+#REF!+$P$177+#REF!+$P$198</f>
        <v>#REF!</v>
      </c>
      <c r="Q199" s="19" t="e">
        <f>#REF!+$Q$21+#REF!+$Q$40+#REF!+$Q$60+#REF!+$Q$78+#REF!+$Q$96+#REF!+$Q$118+#REF!+$Q$137+#REF!+$Q$156+#REF!+$Q$177+#REF!+$Q$198</f>
        <v>#REF!</v>
      </c>
      <c r="R199" s="19" t="e">
        <f>#REF!+$R$21+#REF!+$R$40+#REF!+$R$60+#REF!+$R$78+#REF!+$R$96+#REF!+$R$118+#REF!+$R$137+#REF!+$R$156+#REF!+$R$177+#REF!+$R$198</f>
        <v>#REF!</v>
      </c>
      <c r="S199" s="19" t="e">
        <f>#REF!+$S$21+#REF!+$S$40+#REF!+$S$60+#REF!+$S$78+#REF!+$S$96+#REF!+$S$118+#REF!+$S$137+#REF!+$S$156+#REF!+$S$177+#REF!+$S$198</f>
        <v>#REF!</v>
      </c>
      <c r="T199" s="19" t="e">
        <f>#REF!+$T$21+#REF!+$T$40+#REF!+$T$60+#REF!+$T$78+#REF!+$T$96+#REF!+$T$118+#REF!+$T$137+#REF!+$T$156+#REF!+$T$177+#REF!+$T$198</f>
        <v>#REF!</v>
      </c>
      <c r="U199" s="19" t="e">
        <f>#REF!+$U$21+#REF!+$U$40+#REF!+$U$60+#REF!+$U$78+#REF!+$U$96+#REF!+$U$118+#REF!+$U$137+#REF!+$U$156+#REF!+$U$177+#REF!+$U$198</f>
        <v>#REF!</v>
      </c>
      <c r="V199" s="19" t="e">
        <f>#REF!+$V$21+#REF!+$V$40+#REF!+$V$60+#REF!+$V$78+#REF!+$V$96+#REF!+$V$118+#REF!+$V$137+#REF!+$V$156+#REF!+$V$177+#REF!+$V$198</f>
        <v>#REF!</v>
      </c>
      <c r="W199" s="19" t="e">
        <f>#REF!+$W$21+#REF!+$W$40+#REF!+$W$60+#REF!+$W$78+#REF!+$W$96+#REF!+$W$118+#REF!+$W$137+#REF!+$W$156+#REF!+$W$177+#REF!+$W$198</f>
        <v>#REF!</v>
      </c>
      <c r="X199" s="19" t="e">
        <f>#REF!+$X$21+#REF!+$X$40+#REF!+$X$60+#REF!+$X$78+#REF!+$X$96+#REF!+$X$118+#REF!+$X$137+#REF!+$X$156+#REF!+$X$177+#REF!+$X$198</f>
        <v>#REF!</v>
      </c>
      <c r="Y199" s="19" t="e">
        <f>#REF!+$Y$21+#REF!+$Y$40+#REF!+$Y$60+#REF!+$Y$78+#REF!+$Y$96+#REF!+$Y$118+#REF!+$Y$137+#REF!+$Y$156+#REF!+$Y$177+#REF!+$Y$198</f>
        <v>#REF!</v>
      </c>
      <c r="Z199" s="19" t="e">
        <f>#REF!+$Z$21+#REF!+$Z$40+#REF!+$Z$60+#REF!+$Z$78+#REF!+$Z$96+#REF!+$Z$118+#REF!+$Z$137+#REF!+$Z$156+#REF!+$Z$177+#REF!+$Z$198</f>
        <v>#REF!</v>
      </c>
      <c r="AA199" s="19" t="e">
        <f>#REF!+$AA$21+#REF!+$AA$40+#REF!+$AA$60+#REF!+$AA$78+#REF!+$AA$96+#REF!+$AA$118+#REF!+$AA$137+#REF!+$AA$156+#REF!+$AA$177+#REF!+$AA$198</f>
        <v>#REF!</v>
      </c>
      <c r="AB199" s="19" t="e">
        <f>#REF!+$AB$21+#REF!+$AB$40+#REF!+$AB$60+#REF!+$AB$78+#REF!+$AB$96+#REF!+$AB$118+#REF!+$AB$137+#REF!+$AB$156+#REF!+$AB$177+#REF!+$AB$198</f>
        <v>#REF!</v>
      </c>
      <c r="AC199" s="19" t="e">
        <f>#REF!+$AC$21+#REF!+$AC$40+#REF!+$AC$60+#REF!+$AC$78+#REF!+$AC$96+#REF!+$AC$118+#REF!+$AC$137+#REF!+$AC$156+#REF!+$AC$177+#REF!+$AC$198</f>
        <v>#REF!</v>
      </c>
      <c r="AD199" s="19" t="e">
        <f>#REF!+$AD$21+#REF!+$AD$40+#REF!+$AD$60+#REF!+$AD$78+#REF!+$AD$96+#REF!+$AD$118+#REF!+$AD$137+#REF!+$AD$156+#REF!+$AD$177+#REF!+$AD$198</f>
        <v>#REF!</v>
      </c>
      <c r="AE199" s="19" t="e">
        <f>#REF!+$AE$21+#REF!+$AE$40+#REF!+$AE$60+#REF!+$AE$78+#REF!+$AE$96+#REF!+$AE$118+#REF!+$AE$137+#REF!+$AE$156+#REF!+$AE$177+#REF!+$AE$198</f>
        <v>#REF!</v>
      </c>
      <c r="AF199" s="19" t="e">
        <f>#REF!+$AF$21+#REF!+$AF$40+#REF!+$AF$60+#REF!+$AF$78+#REF!+$AF$96+#REF!+$AF$118+#REF!+$AF$137+#REF!+$AF$156+#REF!+$AF$177+#REF!+$AF$198</f>
        <v>#REF!</v>
      </c>
      <c r="AG199" s="19" t="e">
        <f>#REF!+$AG$21+#REF!+$AG$40+#REF!+$AG$60+#REF!+$AG$78+#REF!+$AG$96+#REF!+$AG$118+#REF!+$AG$137+#REF!+$AG$156+#REF!+$AG$177+#REF!+$AG$198</f>
        <v>#REF!</v>
      </c>
      <c r="AH199" s="19" t="e">
        <f>#REF!+$AH$21+#REF!+$AH$40+#REF!+$AH$60+#REF!+$AH$78+#REF!+$AH$96+#REF!+$AH$118+#REF!+$AH$137+#REF!+$AH$156+#REF!+$AH$177+#REF!+$AH$198</f>
        <v>#REF!</v>
      </c>
      <c r="AI199" s="19" t="e">
        <f>#REF!+$AI$21+#REF!+$AI$40+#REF!+$AI$60+#REF!+$AI$78+#REF!+$AI$96+#REF!+$AI$118+#REF!+$AI$137+#REF!+$AI$156+#REF!+$AI$177+#REF!+$AI$198</f>
        <v>#REF!</v>
      </c>
      <c r="AJ199" s="20" t="e">
        <f>#REF!+$AJ$21+#REF!+$AJ$40+#REF!+$AJ$60+#REF!+$AJ$78+#REF!+$AJ$96+#REF!+$AJ$118+#REF!+$AJ$137+#REF!+$AJ$156+#REF!+$AJ$177+#REF!+$AJ$198</f>
        <v>#REF!</v>
      </c>
      <c r="AK199" s="20" t="e">
        <f>#REF!+$AK$21+#REF!+$AK$40+#REF!+$AK$60+#REF!+$AK$78+#REF!+$AK$96+#REF!+$AK$118+#REF!+$AK$137+#REF!+$AK$156+#REF!+$AK$177+#REF!+$AK$198</f>
        <v>#REF!</v>
      </c>
      <c r="AL199" s="20" t="e">
        <f>#REF!+$AL$21+#REF!+$AL$40+#REF!+$AL$60+#REF!+$AL$78+#REF!+$AL$96+#REF!+$AL$118+#REF!+$AL$137+#REF!+$AL$156+#REF!+$AL$177+#REF!+$AL$198</f>
        <v>#REF!</v>
      </c>
      <c r="AM199" s="20" t="e">
        <f>#REF!+$AM$21+#REF!+$AM$40+#REF!+$AM$60+#REF!+$AM$78+#REF!+$AM$96+#REF!+$AM$118+#REF!+$AM$137+#REF!+$AM$156+#REF!+$AM$177+#REF!+$AM$198</f>
        <v>#REF!</v>
      </c>
      <c r="AN199" s="20" t="e">
        <f>#REF!+$AN$21+#REF!+$AN$40+#REF!+$AN$60+#REF!+$AN$78+#REF!+$AN$96+#REF!+$AN$118+#REF!+$AN$137+#REF!+$AN$156+#REF!+$AN$177+#REF!+$AN$198</f>
        <v>#REF!</v>
      </c>
      <c r="AO199" s="20" t="e">
        <f>#REF!+$AO$21+#REF!+$AO$40+#REF!+$AO$60+#REF!+$AO$78+#REF!+$AO$96+#REF!+$AO$118+#REF!+$AO$137+#REF!+$AO$156+#REF!+$AO$177+#REF!+$AO$198</f>
        <v>#REF!</v>
      </c>
      <c r="AP199" s="20" t="e">
        <f>#REF!+$AP$21+#REF!+$AP$40+#REF!+$AP$60+#REF!+$AP$78+#REF!+$AP$96+#REF!+$AP$118+#REF!+$AP$137+#REF!+$AP$156+#REF!+$AP$177+#REF!+$AP$198</f>
        <v>#REF!</v>
      </c>
      <c r="AQ199" s="20" t="e">
        <f>#REF!+$AQ$21+#REF!+$AQ$40+#REF!+$AQ$60+#REF!+$AQ$78+#REF!+$AQ$96+#REF!+$AQ$118+#REF!+$AQ$137+#REF!+$AQ$156+#REF!+$AQ$177+#REF!+$AQ$198</f>
        <v>#REF!</v>
      </c>
      <c r="AR199" s="20" t="e">
        <f>#REF!+$AR$21+#REF!+$AR$40+#REF!+$AR$60+#REF!+$AR$78+#REF!+$AR$96+#REF!+$AR$118+#REF!+$AR$137+#REF!+$AR$156+#REF!+$AR$177+#REF!+$AR$198</f>
        <v>#REF!</v>
      </c>
      <c r="AS199" s="20" t="e">
        <f>#REF!+$AS$21+#REF!+$AS$40+#REF!+$AS$60+#REF!+$AS$78+#REF!+$AS$96+#REF!+$AS$118+#REF!+$AS$137+#REF!+$AS$156+#REF!+$AS$177+#REF!+$AS$198</f>
        <v>#REF!</v>
      </c>
      <c r="AT199" s="20" t="e">
        <f>#REF!+$AT$21+#REF!+$AT$40+#REF!+$AT$60+#REF!+$AT$78+#REF!+$AT$96+#REF!+$AT$118+#REF!+$AT$137+#REF!+$AT$156+#REF!+$AT$177+#REF!+$AT$198</f>
        <v>#REF!</v>
      </c>
      <c r="AU199" s="20" t="e">
        <f>#REF!+$AU$21+#REF!+$AU$40+#REF!+$AU$60+#REF!+$AU$78+#REF!+$AU$96+#REF!+$AU$118+#REF!+$AU$137+#REF!+$AU$156+#REF!+$AU$177+#REF!+$AU$198</f>
        <v>#REF!</v>
      </c>
      <c r="AV199" s="20" t="e">
        <f>#REF!+$AV$21+#REF!+$AV$40+#REF!+$AV$60+#REF!+$AV$78+#REF!+$AV$96+#REF!+$AV$118+#REF!+$AV$137+#REF!+$AV$156+#REF!+$AV$177+#REF!+$AV$198</f>
        <v>#REF!</v>
      </c>
      <c r="AW199" s="20" t="e">
        <f>#REF!+$AW$21+#REF!+$AW$40+#REF!+$AW$60+#REF!+$AW$78+#REF!+$AW$96+#REF!+$AW$118+#REF!+$AW$137+#REF!+$AW$156+#REF!+$AW$177+#REF!+$AW$198</f>
        <v>#REF!</v>
      </c>
      <c r="AX199" s="20" t="e">
        <f>#REF!+$AX$21+#REF!+$AX$40+#REF!+$AX$60+#REF!+$AX$78+#REF!+$AX$96+#REF!+$AX$118+#REF!+$AX$137+#REF!+$AX$156+#REF!+$AX$177+#REF!+$AX$198</f>
        <v>#REF!</v>
      </c>
      <c r="AY199" s="20" t="e">
        <f>#REF!+$AY$21+#REF!+$AY$40+#REF!+$AY$60+#REF!+$AY$78+#REF!+$AY$96+#REF!+$AY$118+#REF!+$AY$137+#REF!+$AY$156+#REF!+$AY$177+#REF!+$AY$198</f>
        <v>#REF!</v>
      </c>
      <c r="AZ199" s="20" t="e">
        <f>#REF!+$AZ$21+#REF!+$AZ$40+#REF!+$AZ$60+#REF!+$AZ$78+#REF!+$AZ$96+#REF!+$AZ$118+#REF!+$AZ$137+#REF!+$AZ$156+#REF!+$AZ$177+#REF!+$AZ$198</f>
        <v>#REF!</v>
      </c>
      <c r="BA199" s="20" t="e">
        <f>#REF!+$BA$21+#REF!+$BA$40+#REF!+$BA$60+#REF!+$BA$78+#REF!+$BA$96+#REF!+$BA$118+#REF!+$BA$137+#REF!+$BA$156+#REF!+$BA$177+#REF!+$BA$198</f>
        <v>#REF!</v>
      </c>
      <c r="BB199" s="20" t="e">
        <f>#REF!+$BB$21+#REF!+$BB$40+#REF!+$BB$60+#REF!+$BB$78+#REF!+$BB$96+#REF!+$BB$118+#REF!+$BB$137+#REF!+$BB$156+#REF!+$BB$177+#REF!+$BB$198</f>
        <v>#REF!</v>
      </c>
      <c r="BC199" s="20" t="e">
        <f>#REF!+$BC$21+#REF!+$BC$40+#REF!+$BC$60+#REF!+$BC$78+#REF!+$BC$96+#REF!+$BC$118+#REF!+$BC$137+#REF!+$BC$156+#REF!+$BC$177+#REF!+$BC$198</f>
        <v>#REF!</v>
      </c>
      <c r="BD199" s="20" t="e">
        <f>#REF!+$BD$21+#REF!+$BD$40+#REF!+$BD$60+#REF!+$BD$78+#REF!+$BD$96+#REF!+$BD$118+#REF!+$BD$137+#REF!+$BD$156+#REF!+$BD$177+#REF!+$BD$198</f>
        <v>#REF!</v>
      </c>
      <c r="BE199" s="20" t="e">
        <f>#REF!+$BE$21+#REF!+$BE$40+#REF!+$BE$60+#REF!+$BE$78+#REF!+$BE$96+#REF!+$BE$118+#REF!+$BE$137+#REF!+$BE$156+#REF!+$BE$177+#REF!+$BE$198</f>
        <v>#REF!</v>
      </c>
      <c r="BF199" s="20" t="e">
        <f>#REF!+$BF$21+#REF!+$BF$40+#REF!+$BF$60+#REF!+$BF$78+#REF!+$BF$96+#REF!+$BF$118+#REF!+$BF$137+#REF!+$BF$156+#REF!+$BF$177+#REF!+$BF$198</f>
        <v>#REF!</v>
      </c>
      <c r="BG199" s="20" t="e">
        <f>#REF!+$BG$21+#REF!+$BG$40+#REF!+$BG$60+#REF!+$BG$78+#REF!+$BG$96+#REF!+$BG$118+#REF!+$BG$137+#REF!+$BG$156+#REF!+$BG$177+#REF!+$BG$198</f>
        <v>#REF!</v>
      </c>
      <c r="BH199" s="20" t="e">
        <f>#REF!+$BH$21+#REF!+$BH$40+#REF!+$BH$60+#REF!+$BH$78+#REF!+$BH$96+#REF!+$BH$118+#REF!+$BH$137+#REF!+$BH$156+#REF!+$BH$177+#REF!+$BH$198</f>
        <v>#REF!</v>
      </c>
      <c r="BI199" s="20" t="e">
        <f>#REF!+$BI$21+#REF!+$BI$40+#REF!+$BI$60+#REF!+$BI$78+#REF!+$BI$96+#REF!+$BI$118+#REF!+$BI$137+#REF!+$BI$156+#REF!+$BI$177+#REF!+$BI$198</f>
        <v>#REF!</v>
      </c>
      <c r="BJ199" s="20" t="e">
        <f>#REF!+$BJ$21+#REF!+$BJ$40+#REF!+$BJ$60+#REF!+$BJ$78+#REF!+$BJ$96+#REF!+$BJ$118+#REF!+$BJ$137+#REF!+$BJ$156+#REF!+$BJ$177+#REF!+$BJ$198</f>
        <v>#REF!</v>
      </c>
      <c r="BK199" s="20" t="e">
        <f>#REF!+$BK$21+#REF!+$BK$40+#REF!+$BK$60+#REF!+$BK$78+#REF!+$BK$96+#REF!+$BK$118+#REF!+$BK$137+#REF!+$BK$156+#REF!+$BK$177+#REF!+$BK$198</f>
        <v>#REF!</v>
      </c>
      <c r="BL199" s="20" t="e">
        <f>#REF!+$BL$21+#REF!+$BL$40+#REF!+$BL$60+#REF!+$BL$78+#REF!+$BL$96+#REF!+$BL$118+#REF!+$BL$137+#REF!+$BL$156+#REF!+$BL$177+#REF!+$BL$198</f>
        <v>#REF!</v>
      </c>
      <c r="BM199" s="20" t="e">
        <f>#REF!+$BM$21+#REF!+$BM$40+#REF!+$BM$60+#REF!+$BM$78+#REF!+$BM$96+#REF!+$BM$118+#REF!+$BM$137+#REF!+$BM$156+#REF!+$BM$177+#REF!+$BM$198</f>
        <v>#REF!</v>
      </c>
      <c r="BN199" s="20" t="e">
        <f>#REF!+$BN$21+#REF!+$BN$40+#REF!+$BN$60+#REF!+$BN$78+#REF!+$BN$96+#REF!+$BN$118+#REF!+$BN$137+#REF!+$BN$156+#REF!+$BN$177+#REF!+$BN$198</f>
        <v>#REF!</v>
      </c>
      <c r="BO199" s="20" t="e">
        <f>#REF!+$BO$21+#REF!+$BO$40+#REF!+$BO$60+#REF!+$BO$78+#REF!+$BO$96+#REF!+$BO$118+#REF!+$BO$137+#REF!+$BO$156+#REF!+$BO$177+#REF!+$BO$198</f>
        <v>#REF!</v>
      </c>
      <c r="BP199" s="20" t="e">
        <f>#REF!+$BP$21+#REF!+$BP$40+#REF!+$BP$60+#REF!+$BP$78+#REF!+$BP$96+#REF!+$BP$118+#REF!+$BP$137+#REF!+$BP$156+#REF!+$BP$177+#REF!+$BP$198</f>
        <v>#REF!</v>
      </c>
      <c r="BQ199" s="20" t="e">
        <f>#REF!+$BQ$21+#REF!+$BQ$40+#REF!+$BQ$60+#REF!+$BQ$78+#REF!+$BQ$96+#REF!+$BQ$118+#REF!+$BQ$137+#REF!+$BQ$156+#REF!+$BQ$177+#REF!+$BQ$198</f>
        <v>#REF!</v>
      </c>
      <c r="BR199" s="20" t="e">
        <f>#REF!+$BR$21+#REF!+$BR$40+#REF!+$BR$60+#REF!+$BR$78+#REF!+$BR$96+#REF!+$BR$118+#REF!+$BR$137+#REF!+$BR$156+#REF!+$BR$177+#REF!+$BR$198</f>
        <v>#REF!</v>
      </c>
      <c r="BS199" s="20" t="e">
        <f>#REF!+$BS$21+#REF!+$BS$40+#REF!+$BS$60+#REF!+$BS$78+#REF!+$BS$96+#REF!+$BS$118+#REF!+$BS$137+#REF!+$BS$156+#REF!+$BS$177+#REF!+$BS$198</f>
        <v>#REF!</v>
      </c>
      <c r="BT199" s="20" t="e">
        <f>#REF!+$BT$21+#REF!+$BT$40+#REF!+$BT$60+#REF!+$BT$78+#REF!+$BT$96+#REF!+$BT$118+#REF!+$BT$137+#REF!+$BT$156+#REF!+$BT$177+#REF!+$BT$198</f>
        <v>#REF!</v>
      </c>
      <c r="BU199" s="20" t="e">
        <f>#REF!+$BU$21+#REF!+$BU$40+#REF!+$BU$60+#REF!+$BU$78+#REF!+$BU$96+#REF!+$BU$118+#REF!+$BU$137+#REF!+$BU$156+#REF!+$BU$177+#REF!+$BU$198</f>
        <v>#REF!</v>
      </c>
      <c r="BV199" s="20" t="e">
        <f>#REF!+$BV$21+#REF!+$BV$40+#REF!+$BV$60+#REF!+$BV$78+#REF!+$BV$96+#REF!+$BV$118+#REF!+$BV$137+#REF!+$BV$156+#REF!+$BV$177+#REF!+$BV$198</f>
        <v>#REF!</v>
      </c>
      <c r="BW199" s="20" t="e">
        <f>#REF!+$BW$21+#REF!+$BW$40+#REF!+$BW$60+#REF!+$BW$78+#REF!+$BW$96+#REF!+$BW$118+#REF!+$BW$137+#REF!+$BW$156+#REF!+$BW$177+#REF!+$BW$198</f>
        <v>#REF!</v>
      </c>
      <c r="BX199" s="20" t="e">
        <f>#REF!+$BX$21+#REF!+$BX$40+#REF!+$BX$60+#REF!+$BX$78+#REF!+$BX$96+#REF!+$BX$118+#REF!+$BX$137+#REF!+$BX$156+#REF!+$BX$177+#REF!+$BX$198</f>
        <v>#REF!</v>
      </c>
      <c r="BY199" s="20" t="e">
        <f>#REF!+$BY$21+#REF!+$BY$40+#REF!+$BY$60+#REF!+$BY$78+#REF!+$BY$96+#REF!+$BY$118+#REF!+$BY$137+#REF!+$BY$156+#REF!+$BY$177+#REF!+$BY$198</f>
        <v>#REF!</v>
      </c>
      <c r="BZ199" s="20" t="e">
        <f>#REF!+$BZ$21+#REF!+$BZ$40+#REF!+$BZ$60+#REF!+$BZ$78+#REF!+$BZ$96+#REF!+$BZ$118+#REF!+$BZ$137+#REF!+$BZ$156+#REF!+$BZ$177+#REF!+$BZ$198</f>
        <v>#REF!</v>
      </c>
      <c r="CA199" s="20" t="e">
        <f>#REF!+$CA$21+#REF!+$CA$40+#REF!+$CA$60+#REF!+$CA$78+#REF!+$CA$96+#REF!+$CA$118+#REF!+$CA$137+#REF!+$CA$156+#REF!+$CA$177+#REF!+$CA$198</f>
        <v>#REF!</v>
      </c>
      <c r="CB199" s="20" t="e">
        <f>#REF!+$CB$21+#REF!+$CB$40+#REF!+$CB$60+#REF!+$CB$78+#REF!+$CB$96+#REF!+$CB$118+#REF!+$CB$137+#REF!+$CB$156+#REF!+$CB$177+#REF!+$CB$198</f>
        <v>#REF!</v>
      </c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/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/>
      <c r="DQ199" s="20"/>
      <c r="DR199" s="20"/>
      <c r="DS199" s="20"/>
      <c r="DT199" s="20"/>
      <c r="DU199" s="20"/>
      <c r="DV199" s="20"/>
      <c r="DW199" s="20"/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/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/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/>
      <c r="FW199" s="20"/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  <c r="HL199" s="20"/>
      <c r="HM199" s="20"/>
      <c r="HN199" s="20"/>
      <c r="HO199" s="20"/>
      <c r="HP199" s="20"/>
      <c r="HQ199" s="20"/>
      <c r="HR199" s="20"/>
      <c r="HS199" s="20"/>
      <c r="HT199" s="20"/>
      <c r="HU199" s="20"/>
      <c r="HV199" s="20"/>
      <c r="HW199" s="20"/>
      <c r="HX199" s="20"/>
      <c r="HY199" s="20"/>
      <c r="HZ199" s="20"/>
      <c r="IA199" s="20"/>
      <c r="IB199" s="20"/>
      <c r="IC199" s="20"/>
      <c r="ID199" s="20"/>
      <c r="IE199" s="20"/>
      <c r="IF199" s="20"/>
      <c r="IG199" s="20"/>
      <c r="IH199" s="20"/>
      <c r="II199" s="20"/>
      <c r="IJ199" s="20"/>
      <c r="IK199" s="20"/>
      <c r="IL199" s="20"/>
      <c r="IM199" s="20"/>
      <c r="IN199" s="20"/>
      <c r="IO199" s="20"/>
      <c r="IP199" s="20"/>
      <c r="IQ199" s="20"/>
      <c r="IR199" s="20"/>
    </row>
    <row r="234" spans="1:252" ht="12.75" customHeight="1">
      <c r="A234" s="23" t="s">
        <v>167</v>
      </c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</row>
    <row r="235" spans="1:252" ht="12.75" customHeight="1">
      <c r="A235" s="23" t="s">
        <v>168</v>
      </c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</row>
    <row r="236" spans="1:252" ht="12.75" customHeight="1">
      <c r="A236" s="23" t="s">
        <v>169</v>
      </c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</row>
    <row r="237" spans="1:252" ht="12.75" customHeight="1">
      <c r="A237" s="23" t="s">
        <v>170</v>
      </c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</row>
  </sheetData>
  <mergeCells count="9">
    <mergeCell ref="A1:A2"/>
    <mergeCell ref="B1:B2"/>
    <mergeCell ref="AI1:AI2"/>
    <mergeCell ref="C1:C2"/>
    <mergeCell ref="D1:E1"/>
    <mergeCell ref="W1:Z1"/>
    <mergeCell ref="F1:G1"/>
    <mergeCell ref="H1:H2"/>
    <mergeCell ref="I1:I2"/>
  </mergeCells>
  <phoneticPr fontId="1" type="noConversion"/>
  <pageMargins left="0.59055118110236227" right="0.39370078740157483" top="0.78740157480314965" bottom="0.20833333333333334" header="0.31496062992125984" footer="0.31496062992125984"/>
  <pageSetup paperSize="9" orientation="portrait" horizontalDpi="300" verticalDpi="300" r:id="rId1"/>
  <headerFooter alignWithMargins="0">
    <oddHeader xml:space="preserve">&amp;L&amp;"Times New Roman,полужирный"&amp;11Десятидневное примерное меню для общеобразовательных учреждений.
Возрастная категория: 12-18 лет (дети с ОВЗ).  Сезон: осенне-зимний.&amp;"Arial Cyr,обычный"&amp;10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77</v>
      </c>
      <c r="B1" s="1">
        <v>44809</v>
      </c>
    </row>
    <row r="2" spans="1:2">
      <c r="A2" t="s">
        <v>78</v>
      </c>
      <c r="B2" s="1">
        <v>44799.401469907411</v>
      </c>
    </row>
    <row r="3" spans="1:2">
      <c r="A3" t="s">
        <v>79</v>
      </c>
      <c r="B3" t="s">
        <v>85</v>
      </c>
    </row>
    <row r="4" spans="1:2">
      <c r="A4" t="s">
        <v>80</v>
      </c>
      <c r="B4" t="s">
        <v>86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16.09.2022</vt:lpstr>
      <vt:lpstr>Dop</vt:lpstr>
      <vt:lpstr>Группа</vt:lpstr>
      <vt:lpstr>Дата_Печати</vt:lpstr>
      <vt:lpstr>Дата_Сост</vt:lpstr>
      <vt:lpstr>Физ_Норма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Отдел питания</cp:lastModifiedBy>
  <cp:lastPrinted>2021-11-09T09:41:33Z</cp:lastPrinted>
  <dcterms:created xsi:type="dcterms:W3CDTF">2002-09-22T07:35:02Z</dcterms:created>
  <dcterms:modified xsi:type="dcterms:W3CDTF">2022-08-31T04:07:40Z</dcterms:modified>
</cp:coreProperties>
</file>