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135" windowWidth="11355" windowHeight="6150"/>
  </bookViews>
  <sheets>
    <sheet name="16.09.2022" sheetId="1" r:id="rId1"/>
    <sheet name="Dop" sheetId="2" r:id="rId2"/>
  </sheets>
  <definedNames>
    <definedName name="Группа">Dop!$B$3</definedName>
    <definedName name="Дата_Печати">Dop!$B$2</definedName>
    <definedName name="Дата_Сост">Dop!$B$1</definedName>
    <definedName name="С3">'16.09.2022'!#REF!</definedName>
    <definedName name="Физ_Норма">Dop!$B$4</definedName>
  </definedNames>
  <calcPr calcId="125725"/>
</workbook>
</file>

<file path=xl/calcChain.xml><?xml version="1.0" encoding="utf-8"?>
<calcChain xmlns="http://schemas.openxmlformats.org/spreadsheetml/2006/main">
  <c r="A113" i="1"/>
  <c r="D118"/>
  <c r="E76"/>
  <c r="F76"/>
  <c r="G76"/>
  <c r="H76"/>
  <c r="I76"/>
  <c r="D76"/>
  <c r="H40"/>
  <c r="H21"/>
  <c r="D21"/>
  <c r="E198"/>
  <c r="F198"/>
  <c r="G198"/>
  <c r="H198"/>
  <c r="I198"/>
  <c r="D198"/>
  <c r="E178"/>
  <c r="F178"/>
  <c r="G178"/>
  <c r="H178"/>
  <c r="I178"/>
  <c r="D178"/>
  <c r="E157"/>
  <c r="F157"/>
  <c r="G157"/>
  <c r="H157"/>
  <c r="I157"/>
  <c r="J157"/>
  <c r="K157"/>
  <c r="L157"/>
  <c r="M157"/>
  <c r="N157"/>
  <c r="O157"/>
  <c r="P157"/>
  <c r="Q157"/>
  <c r="R157"/>
  <c r="S157"/>
  <c r="T157"/>
  <c r="U157"/>
  <c r="V157"/>
  <c r="W157"/>
  <c r="X157"/>
  <c r="Y157"/>
  <c r="Z157"/>
  <c r="AA157"/>
  <c r="AB157"/>
  <c r="AC157"/>
  <c r="AD157"/>
  <c r="AE157"/>
  <c r="AF157"/>
  <c r="AG157"/>
  <c r="AH157"/>
  <c r="AI157"/>
  <c r="AJ157"/>
  <c r="AK157"/>
  <c r="AL157"/>
  <c r="AM157"/>
  <c r="AN157"/>
  <c r="AO157"/>
  <c r="AP157"/>
  <c r="AQ157"/>
  <c r="AR157"/>
  <c r="AS157"/>
  <c r="AT157"/>
  <c r="AU157"/>
  <c r="AV157"/>
  <c r="AW157"/>
  <c r="AX157"/>
  <c r="AY157"/>
  <c r="AZ157"/>
  <c r="BA157"/>
  <c r="BB157"/>
  <c r="BC157"/>
  <c r="BD157"/>
  <c r="BE157"/>
  <c r="BF157"/>
  <c r="BG157"/>
  <c r="BH157"/>
  <c r="BI157"/>
  <c r="BJ157"/>
  <c r="BK157"/>
  <c r="BL157"/>
  <c r="BM157"/>
  <c r="BN157"/>
  <c r="BO157"/>
  <c r="BP157"/>
  <c r="BQ157"/>
  <c r="BR157"/>
  <c r="BS157"/>
  <c r="BT157"/>
  <c r="BU157"/>
  <c r="BV157"/>
  <c r="BW157"/>
  <c r="BX157"/>
  <c r="BY157"/>
  <c r="BZ157"/>
  <c r="CA157"/>
  <c r="CB157"/>
  <c r="CC157"/>
  <c r="CD157"/>
  <c r="CE157"/>
  <c r="CF157"/>
  <c r="CG157"/>
  <c r="CH157"/>
  <c r="CI157"/>
  <c r="CJ157"/>
  <c r="CK157"/>
  <c r="CL157"/>
  <c r="CM157"/>
  <c r="CN157"/>
  <c r="CO157"/>
  <c r="CP157"/>
  <c r="CQ157"/>
  <c r="CR157"/>
  <c r="CS157"/>
  <c r="CT157"/>
  <c r="CU157"/>
  <c r="CV157"/>
  <c r="CW157"/>
  <c r="CX157"/>
  <c r="CY157"/>
  <c r="CZ157"/>
  <c r="DA157"/>
  <c r="DB157"/>
  <c r="DC157"/>
  <c r="DD157"/>
  <c r="DE157"/>
  <c r="DF157"/>
  <c r="DG157"/>
  <c r="DH157"/>
  <c r="DI157"/>
  <c r="DJ157"/>
  <c r="DK157"/>
  <c r="DL157"/>
  <c r="DM157"/>
  <c r="DN157"/>
  <c r="DO157"/>
  <c r="DP157"/>
  <c r="DQ157"/>
  <c r="DR157"/>
  <c r="DS157"/>
  <c r="DT157"/>
  <c r="DU157"/>
  <c r="DV157"/>
  <c r="DW157"/>
  <c r="DX157"/>
  <c r="DY157"/>
  <c r="DZ157"/>
  <c r="EA157"/>
  <c r="EB157"/>
  <c r="EC157"/>
  <c r="ED157"/>
  <c r="EE157"/>
  <c r="EF157"/>
  <c r="EG157"/>
  <c r="EH157"/>
  <c r="EI157"/>
  <c r="EJ157"/>
  <c r="EK157"/>
  <c r="EL157"/>
  <c r="EM157"/>
  <c r="EN157"/>
  <c r="EO157"/>
  <c r="EP157"/>
  <c r="EQ157"/>
  <c r="ER157"/>
  <c r="ES157"/>
  <c r="ET157"/>
  <c r="EU157"/>
  <c r="EV157"/>
  <c r="EW157"/>
  <c r="EX157"/>
  <c r="EY157"/>
  <c r="EZ157"/>
  <c r="FA157"/>
  <c r="FB157"/>
  <c r="FC157"/>
  <c r="FD157"/>
  <c r="FE157"/>
  <c r="FF157"/>
  <c r="FG157"/>
  <c r="FH157"/>
  <c r="FI157"/>
  <c r="FJ157"/>
  <c r="FK157"/>
  <c r="FL157"/>
  <c r="FM157"/>
  <c r="FN157"/>
  <c r="FO157"/>
  <c r="FP157"/>
  <c r="FQ157"/>
  <c r="FR157"/>
  <c r="FS157"/>
  <c r="FT157"/>
  <c r="FU157"/>
  <c r="FV157"/>
  <c r="FW157"/>
  <c r="FX157"/>
  <c r="FY157"/>
  <c r="FZ157"/>
  <c r="GA157"/>
  <c r="GB157"/>
  <c r="GC157"/>
  <c r="GD157"/>
  <c r="GE157"/>
  <c r="GF157"/>
  <c r="GG157"/>
  <c r="GH157"/>
  <c r="GI157"/>
  <c r="GJ157"/>
  <c r="GK157"/>
  <c r="GL157"/>
  <c r="GM157"/>
  <c r="GN157"/>
  <c r="GO157"/>
  <c r="GP157"/>
  <c r="GQ157"/>
  <c r="GR157"/>
  <c r="GS157"/>
  <c r="GT157"/>
  <c r="GU157"/>
  <c r="GV157"/>
  <c r="GW157"/>
  <c r="GX157"/>
  <c r="GY157"/>
  <c r="GZ157"/>
  <c r="HA157"/>
  <c r="HB157"/>
  <c r="HC157"/>
  <c r="HD157"/>
  <c r="HE157"/>
  <c r="HF157"/>
  <c r="HG157"/>
  <c r="HH157"/>
  <c r="HI157"/>
  <c r="HJ157"/>
  <c r="HK157"/>
  <c r="HL157"/>
  <c r="HM157"/>
  <c r="HN157"/>
  <c r="HO157"/>
  <c r="HP157"/>
  <c r="HQ157"/>
  <c r="HR157"/>
  <c r="HS157"/>
  <c r="HT157"/>
  <c r="HU157"/>
  <c r="HV157"/>
  <c r="HW157"/>
  <c r="HX157"/>
  <c r="HY157"/>
  <c r="HZ157"/>
  <c r="IA157"/>
  <c r="IB157"/>
  <c r="IC157"/>
  <c r="ID157"/>
  <c r="IE157"/>
  <c r="IF157"/>
  <c r="IG157"/>
  <c r="IH157"/>
  <c r="II157"/>
  <c r="IJ157"/>
  <c r="IK157"/>
  <c r="IL157"/>
  <c r="IM157"/>
  <c r="IN157"/>
  <c r="IO157"/>
  <c r="IP157"/>
  <c r="IQ157"/>
  <c r="IR157"/>
  <c r="IS157"/>
  <c r="IT157"/>
  <c r="IU157"/>
  <c r="D157"/>
  <c r="H138"/>
  <c r="D138"/>
  <c r="E138"/>
  <c r="F138"/>
  <c r="G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AQ138"/>
  <c r="AR138"/>
  <c r="AS138"/>
  <c r="AT138"/>
  <c r="AU138"/>
  <c r="AV138"/>
  <c r="AW138"/>
  <c r="AX138"/>
  <c r="AY138"/>
  <c r="AZ138"/>
  <c r="BA138"/>
  <c r="BB138"/>
  <c r="BC138"/>
  <c r="BD138"/>
  <c r="BE138"/>
  <c r="BF138"/>
  <c r="BG138"/>
  <c r="BH138"/>
  <c r="BI138"/>
  <c r="BJ138"/>
  <c r="BK138"/>
  <c r="BL138"/>
  <c r="BM138"/>
  <c r="BN138"/>
  <c r="BO138"/>
  <c r="BP138"/>
  <c r="BQ138"/>
  <c r="BR138"/>
  <c r="BS138"/>
  <c r="BT138"/>
  <c r="BU138"/>
  <c r="BV138"/>
  <c r="BW138"/>
  <c r="BX138"/>
  <c r="BY138"/>
  <c r="BZ138"/>
  <c r="CA138"/>
  <c r="CB138"/>
  <c r="CC138"/>
  <c r="CD138"/>
  <c r="CE138"/>
  <c r="CF138"/>
  <c r="CG138"/>
  <c r="CH138"/>
  <c r="CI138"/>
  <c r="CJ138"/>
  <c r="CK138"/>
  <c r="CL138"/>
  <c r="CM138"/>
  <c r="CN138"/>
  <c r="CO138"/>
  <c r="CP138"/>
  <c r="CQ138"/>
  <c r="CR138"/>
  <c r="CS138"/>
  <c r="CT138"/>
  <c r="CU138"/>
  <c r="CV138"/>
  <c r="CW138"/>
  <c r="CX138"/>
  <c r="CY138"/>
  <c r="CZ138"/>
  <c r="DA138"/>
  <c r="DB138"/>
  <c r="DC138"/>
  <c r="DD138"/>
  <c r="DE138"/>
  <c r="DF138"/>
  <c r="DG138"/>
  <c r="DH138"/>
  <c r="DI138"/>
  <c r="DJ138"/>
  <c r="DK138"/>
  <c r="DL138"/>
  <c r="DM138"/>
  <c r="DN138"/>
  <c r="DO138"/>
  <c r="DP138"/>
  <c r="DQ138"/>
  <c r="DR138"/>
  <c r="DS138"/>
  <c r="DT138"/>
  <c r="DU138"/>
  <c r="DV138"/>
  <c r="DW138"/>
  <c r="DX138"/>
  <c r="DY138"/>
  <c r="DZ138"/>
  <c r="EA138"/>
  <c r="EB138"/>
  <c r="EC138"/>
  <c r="ED138"/>
  <c r="EE138"/>
  <c r="EF138"/>
  <c r="EG138"/>
  <c r="EH138"/>
  <c r="EI138"/>
  <c r="EJ138"/>
  <c r="EK138"/>
  <c r="EL138"/>
  <c r="EM138"/>
  <c r="EN138"/>
  <c r="EO138"/>
  <c r="EP138"/>
  <c r="EQ138"/>
  <c r="ER138"/>
  <c r="ES138"/>
  <c r="ET138"/>
  <c r="EU138"/>
  <c r="EV138"/>
  <c r="EW138"/>
  <c r="EX138"/>
  <c r="EY138"/>
  <c r="EZ138"/>
  <c r="FA138"/>
  <c r="FB138"/>
  <c r="FC138"/>
  <c r="FD138"/>
  <c r="FE138"/>
  <c r="FF138"/>
  <c r="FG138"/>
  <c r="FH138"/>
  <c r="FI138"/>
  <c r="FJ138"/>
  <c r="FK138"/>
  <c r="FL138"/>
  <c r="FM138"/>
  <c r="FN138"/>
  <c r="FO138"/>
  <c r="FP138"/>
  <c r="FQ138"/>
  <c r="FR138"/>
  <c r="FS138"/>
  <c r="FT138"/>
  <c r="FU138"/>
  <c r="FV138"/>
  <c r="FW138"/>
  <c r="FX138"/>
  <c r="FY138"/>
  <c r="FZ138"/>
  <c r="GA138"/>
  <c r="GB138"/>
  <c r="GC138"/>
  <c r="GD138"/>
  <c r="GE138"/>
  <c r="GF138"/>
  <c r="GG138"/>
  <c r="GH138"/>
  <c r="GI138"/>
  <c r="GJ138"/>
  <c r="GK138"/>
  <c r="GL138"/>
  <c r="GM138"/>
  <c r="GN138"/>
  <c r="GO138"/>
  <c r="GP138"/>
  <c r="GQ138"/>
  <c r="GR138"/>
  <c r="GS138"/>
  <c r="GT138"/>
  <c r="GU138"/>
  <c r="GV138"/>
  <c r="GW138"/>
  <c r="GX138"/>
  <c r="GY138"/>
  <c r="GZ138"/>
  <c r="HA138"/>
  <c r="HB138"/>
  <c r="HC138"/>
  <c r="HD138"/>
  <c r="HE138"/>
  <c r="HF138"/>
  <c r="HG138"/>
  <c r="HH138"/>
  <c r="HI138"/>
  <c r="HJ138"/>
  <c r="HK138"/>
  <c r="HL138"/>
  <c r="HM138"/>
  <c r="HN138"/>
  <c r="HO138"/>
  <c r="HP138"/>
  <c r="HQ138"/>
  <c r="HR138"/>
  <c r="HS138"/>
  <c r="HT138"/>
  <c r="HU138"/>
  <c r="HV138"/>
  <c r="HW138"/>
  <c r="HX138"/>
  <c r="HY138"/>
  <c r="HZ138"/>
  <c r="IA138"/>
  <c r="IB138"/>
  <c r="IC138"/>
  <c r="ID138"/>
  <c r="IE138"/>
  <c r="IF138"/>
  <c r="IG138"/>
  <c r="IH138"/>
  <c r="II138"/>
  <c r="IJ138"/>
  <c r="IK138"/>
  <c r="IL138"/>
  <c r="IM138"/>
  <c r="IN138"/>
  <c r="IO138"/>
  <c r="IP138"/>
  <c r="IQ138"/>
  <c r="IR138"/>
  <c r="IS138"/>
  <c r="IT138"/>
  <c r="IU13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BT118"/>
  <c r="BU118"/>
  <c r="BV118"/>
  <c r="BW118"/>
  <c r="BX118"/>
  <c r="BY118"/>
  <c r="BZ118"/>
  <c r="CA118"/>
  <c r="CB118"/>
  <c r="CC118"/>
  <c r="CD118"/>
  <c r="CE118"/>
  <c r="CF118"/>
  <c r="CG118"/>
  <c r="CH118"/>
  <c r="CI118"/>
  <c r="CJ118"/>
  <c r="CK118"/>
  <c r="CL118"/>
  <c r="CM118"/>
  <c r="CN118"/>
  <c r="CO118"/>
  <c r="CP118"/>
  <c r="CQ118"/>
  <c r="CR118"/>
  <c r="CS118"/>
  <c r="CT118"/>
  <c r="CU118"/>
  <c r="CV118"/>
  <c r="CW118"/>
  <c r="CX118"/>
  <c r="CY118"/>
  <c r="CZ118"/>
  <c r="DA118"/>
  <c r="DB118"/>
  <c r="DC118"/>
  <c r="DD118"/>
  <c r="DE118"/>
  <c r="DF118"/>
  <c r="DG118"/>
  <c r="DH118"/>
  <c r="DI118"/>
  <c r="DJ118"/>
  <c r="DK118"/>
  <c r="DL118"/>
  <c r="DM118"/>
  <c r="DN118"/>
  <c r="DO118"/>
  <c r="DP118"/>
  <c r="DQ118"/>
  <c r="DR118"/>
  <c r="DS118"/>
  <c r="DT118"/>
  <c r="DU118"/>
  <c r="DV118"/>
  <c r="DW118"/>
  <c r="DX118"/>
  <c r="DY118"/>
  <c r="DZ118"/>
  <c r="EA118"/>
  <c r="EB118"/>
  <c r="EC118"/>
  <c r="ED118"/>
  <c r="EE118"/>
  <c r="EF118"/>
  <c r="EG118"/>
  <c r="EH118"/>
  <c r="EI118"/>
  <c r="EJ118"/>
  <c r="EK118"/>
  <c r="EL118"/>
  <c r="EM118"/>
  <c r="EN118"/>
  <c r="EO118"/>
  <c r="EP118"/>
  <c r="EQ118"/>
  <c r="ER118"/>
  <c r="ES118"/>
  <c r="ET118"/>
  <c r="EU118"/>
  <c r="EV118"/>
  <c r="EW118"/>
  <c r="EX118"/>
  <c r="EY118"/>
  <c r="EZ118"/>
  <c r="FA118"/>
  <c r="FB118"/>
  <c r="FC118"/>
  <c r="FD118"/>
  <c r="FE118"/>
  <c r="FF118"/>
  <c r="FG118"/>
  <c r="FH118"/>
  <c r="FI118"/>
  <c r="FJ118"/>
  <c r="FK118"/>
  <c r="FL118"/>
  <c r="FM118"/>
  <c r="FN118"/>
  <c r="FO118"/>
  <c r="FP118"/>
  <c r="FQ118"/>
  <c r="FR118"/>
  <c r="FS118"/>
  <c r="FT118"/>
  <c r="FU118"/>
  <c r="FV118"/>
  <c r="FW118"/>
  <c r="FX118"/>
  <c r="FY118"/>
  <c r="FZ118"/>
  <c r="GA118"/>
  <c r="GB118"/>
  <c r="GC118"/>
  <c r="GD118"/>
  <c r="GE118"/>
  <c r="GF118"/>
  <c r="GG118"/>
  <c r="GH118"/>
  <c r="GI118"/>
  <c r="GJ118"/>
  <c r="GK118"/>
  <c r="GL118"/>
  <c r="GM118"/>
  <c r="GN118"/>
  <c r="GO118"/>
  <c r="GP118"/>
  <c r="GQ118"/>
  <c r="GR118"/>
  <c r="GS118"/>
  <c r="GT118"/>
  <c r="GU118"/>
  <c r="GV118"/>
  <c r="GW118"/>
  <c r="GX118"/>
  <c r="GY118"/>
  <c r="GZ118"/>
  <c r="HA118"/>
  <c r="HB118"/>
  <c r="HC118"/>
  <c r="HD118"/>
  <c r="HE118"/>
  <c r="HF118"/>
  <c r="HG118"/>
  <c r="HH118"/>
  <c r="HI118"/>
  <c r="HJ118"/>
  <c r="HK118"/>
  <c r="HL118"/>
  <c r="HM118"/>
  <c r="HN118"/>
  <c r="HO118"/>
  <c r="HP118"/>
  <c r="HQ118"/>
  <c r="HR118"/>
  <c r="HS118"/>
  <c r="HT118"/>
  <c r="HU118"/>
  <c r="HV118"/>
  <c r="HW118"/>
  <c r="HX118"/>
  <c r="HY118"/>
  <c r="HZ118"/>
  <c r="IA118"/>
  <c r="IB118"/>
  <c r="IC118"/>
  <c r="ID118"/>
  <c r="IE118"/>
  <c r="IF118"/>
  <c r="IG118"/>
  <c r="IH118"/>
  <c r="II118"/>
  <c r="IJ118"/>
  <c r="IK118"/>
  <c r="IL118"/>
  <c r="IM118"/>
  <c r="IN118"/>
  <c r="IO118"/>
  <c r="IP118"/>
  <c r="IQ118"/>
  <c r="IR118"/>
  <c r="IS118"/>
  <c r="IT118"/>
  <c r="IU118"/>
  <c r="E96"/>
  <c r="F96"/>
  <c r="G96"/>
  <c r="H96"/>
  <c r="I96"/>
  <c r="J96"/>
  <c r="K96"/>
  <c r="K199" s="1"/>
  <c r="L96"/>
  <c r="M96"/>
  <c r="N96"/>
  <c r="O96"/>
  <c r="O199" s="1"/>
  <c r="P96"/>
  <c r="Q96"/>
  <c r="Q199" s="1"/>
  <c r="R96"/>
  <c r="S96"/>
  <c r="S199" s="1"/>
  <c r="T96"/>
  <c r="U96"/>
  <c r="U199" s="1"/>
  <c r="V96"/>
  <c r="W96"/>
  <c r="W199" s="1"/>
  <c r="X96"/>
  <c r="Y96"/>
  <c r="Y199" s="1"/>
  <c r="Z96"/>
  <c r="AA96"/>
  <c r="AA199" s="1"/>
  <c r="AB96"/>
  <c r="AC96"/>
  <c r="AD96"/>
  <c r="AE96"/>
  <c r="AE199" s="1"/>
  <c r="AF96"/>
  <c r="AG96"/>
  <c r="AG199" s="1"/>
  <c r="AH96"/>
  <c r="AI96"/>
  <c r="AI199" s="1"/>
  <c r="AJ96"/>
  <c r="AK96"/>
  <c r="AK199" s="1"/>
  <c r="AL96"/>
  <c r="AM96"/>
  <c r="AM199" s="1"/>
  <c r="AN96"/>
  <c r="AO96"/>
  <c r="AO199" s="1"/>
  <c r="AP96"/>
  <c r="AQ96"/>
  <c r="AQ199" s="1"/>
  <c r="AR96"/>
  <c r="AS96"/>
  <c r="AS199" s="1"/>
  <c r="AT96"/>
  <c r="AU96"/>
  <c r="AU199" s="1"/>
  <c r="AV96"/>
  <c r="AW96"/>
  <c r="AW199" s="1"/>
  <c r="AX96"/>
  <c r="AY96"/>
  <c r="AY199" s="1"/>
  <c r="AZ96"/>
  <c r="BA96"/>
  <c r="BA199" s="1"/>
  <c r="BB96"/>
  <c r="BC96"/>
  <c r="BC199" s="1"/>
  <c r="BD96"/>
  <c r="BE96"/>
  <c r="BE199" s="1"/>
  <c r="BF96"/>
  <c r="BG96"/>
  <c r="BG199" s="1"/>
  <c r="BH96"/>
  <c r="BI96"/>
  <c r="BI199" s="1"/>
  <c r="BJ96"/>
  <c r="BK96"/>
  <c r="BK199" s="1"/>
  <c r="BL96"/>
  <c r="BM96"/>
  <c r="BM199" s="1"/>
  <c r="BN96"/>
  <c r="BO96"/>
  <c r="BO199" s="1"/>
  <c r="BP96"/>
  <c r="BQ96"/>
  <c r="BQ199" s="1"/>
  <c r="BR96"/>
  <c r="BS96"/>
  <c r="BS199" s="1"/>
  <c r="BT96"/>
  <c r="BU96"/>
  <c r="BU199" s="1"/>
  <c r="BV96"/>
  <c r="BW96"/>
  <c r="BW199" s="1"/>
  <c r="BX96"/>
  <c r="BY96"/>
  <c r="BZ96"/>
  <c r="CA96"/>
  <c r="CA199" s="1"/>
  <c r="CB96"/>
  <c r="CC96"/>
  <c r="CD96"/>
  <c r="CE96"/>
  <c r="CF96"/>
  <c r="CG96"/>
  <c r="CH96"/>
  <c r="CI96"/>
  <c r="CJ96"/>
  <c r="CK96"/>
  <c r="CL96"/>
  <c r="CM96"/>
  <c r="CN96"/>
  <c r="CO96"/>
  <c r="CP96"/>
  <c r="CQ96"/>
  <c r="CR96"/>
  <c r="CS96"/>
  <c r="CT96"/>
  <c r="CU96"/>
  <c r="CV96"/>
  <c r="CW96"/>
  <c r="CX96"/>
  <c r="CY96"/>
  <c r="CZ96"/>
  <c r="DA96"/>
  <c r="DB96"/>
  <c r="DC96"/>
  <c r="DD96"/>
  <c r="DE96"/>
  <c r="DF96"/>
  <c r="DG96"/>
  <c r="DH96"/>
  <c r="DI96"/>
  <c r="DJ96"/>
  <c r="DK96"/>
  <c r="DL96"/>
  <c r="DM96"/>
  <c r="DN96"/>
  <c r="DO96"/>
  <c r="DP96"/>
  <c r="DQ96"/>
  <c r="DR96"/>
  <c r="DS96"/>
  <c r="DT96"/>
  <c r="DU96"/>
  <c r="DV96"/>
  <c r="DW96"/>
  <c r="DX96"/>
  <c r="DY96"/>
  <c r="DZ96"/>
  <c r="EA96"/>
  <c r="EB96"/>
  <c r="EC96"/>
  <c r="ED96"/>
  <c r="EE96"/>
  <c r="EF96"/>
  <c r="EG96"/>
  <c r="EH96"/>
  <c r="EI96"/>
  <c r="EJ96"/>
  <c r="EK96"/>
  <c r="EL96"/>
  <c r="EM96"/>
  <c r="EN96"/>
  <c r="EO96"/>
  <c r="EP96"/>
  <c r="EQ96"/>
  <c r="ER96"/>
  <c r="ES96"/>
  <c r="ET96"/>
  <c r="EU96"/>
  <c r="EV96"/>
  <c r="EW96"/>
  <c r="EX96"/>
  <c r="EY96"/>
  <c r="EZ96"/>
  <c r="FA96"/>
  <c r="FB96"/>
  <c r="FC96"/>
  <c r="FD96"/>
  <c r="FE96"/>
  <c r="FF96"/>
  <c r="FG96"/>
  <c r="FH96"/>
  <c r="FI96"/>
  <c r="FJ96"/>
  <c r="FK96"/>
  <c r="FL96"/>
  <c r="FM96"/>
  <c r="FN96"/>
  <c r="FO96"/>
  <c r="FP96"/>
  <c r="FQ96"/>
  <c r="FR96"/>
  <c r="FS96"/>
  <c r="FT96"/>
  <c r="FU96"/>
  <c r="FV96"/>
  <c r="FW96"/>
  <c r="FX96"/>
  <c r="FY96"/>
  <c r="FZ96"/>
  <c r="GA96"/>
  <c r="GB96"/>
  <c r="GC96"/>
  <c r="GD96"/>
  <c r="GE96"/>
  <c r="GF96"/>
  <c r="GG96"/>
  <c r="GH96"/>
  <c r="GI96"/>
  <c r="GJ96"/>
  <c r="GK96"/>
  <c r="GL96"/>
  <c r="GM96"/>
  <c r="GN96"/>
  <c r="GO96"/>
  <c r="GP96"/>
  <c r="GQ96"/>
  <c r="GR96"/>
  <c r="GS96"/>
  <c r="GT96"/>
  <c r="GU96"/>
  <c r="GV96"/>
  <c r="GW96"/>
  <c r="GX96"/>
  <c r="GY96"/>
  <c r="GZ96"/>
  <c r="HA96"/>
  <c r="HB96"/>
  <c r="HC96"/>
  <c r="HD96"/>
  <c r="HE96"/>
  <c r="HF96"/>
  <c r="HG96"/>
  <c r="HH96"/>
  <c r="HI96"/>
  <c r="HJ96"/>
  <c r="HK96"/>
  <c r="HL96"/>
  <c r="HM96"/>
  <c r="HN96"/>
  <c r="HO96"/>
  <c r="HP96"/>
  <c r="HQ96"/>
  <c r="HR96"/>
  <c r="HS96"/>
  <c r="HT96"/>
  <c r="HU96"/>
  <c r="HV96"/>
  <c r="HW96"/>
  <c r="HX96"/>
  <c r="HY96"/>
  <c r="HZ96"/>
  <c r="IA96"/>
  <c r="IB96"/>
  <c r="IC96"/>
  <c r="ID96"/>
  <c r="IE96"/>
  <c r="IF96"/>
  <c r="IG96"/>
  <c r="IH96"/>
  <c r="II96"/>
  <c r="IJ96"/>
  <c r="IK96"/>
  <c r="IL96"/>
  <c r="IM96"/>
  <c r="IN96"/>
  <c r="IO96"/>
  <c r="IP96"/>
  <c r="IQ96"/>
  <c r="IR96"/>
  <c r="IS96"/>
  <c r="IT96"/>
  <c r="IU96"/>
  <c r="D96"/>
  <c r="E77"/>
  <c r="F77"/>
  <c r="G77"/>
  <c r="H77"/>
  <c r="I77"/>
  <c r="D77"/>
  <c r="E60"/>
  <c r="F60"/>
  <c r="G60"/>
  <c r="H60"/>
  <c r="I60"/>
  <c r="D60"/>
  <c r="E40"/>
  <c r="F40"/>
  <c r="G40"/>
  <c r="I40"/>
  <c r="D40"/>
  <c r="E21"/>
  <c r="E199" s="1"/>
  <c r="F21"/>
  <c r="G21"/>
  <c r="G199" s="1"/>
  <c r="I21"/>
  <c r="BY199"/>
  <c r="AC199"/>
  <c r="M199"/>
  <c r="A196"/>
  <c r="C196"/>
  <c r="A195"/>
  <c r="C195"/>
  <c r="A194"/>
  <c r="C194"/>
  <c r="A193"/>
  <c r="C193"/>
  <c r="A192"/>
  <c r="C192"/>
  <c r="A191"/>
  <c r="C191"/>
  <c r="A190"/>
  <c r="C190"/>
  <c r="A187"/>
  <c r="C187"/>
  <c r="A186"/>
  <c r="C186"/>
  <c r="A185"/>
  <c r="C185"/>
  <c r="A184"/>
  <c r="C184"/>
  <c r="A183"/>
  <c r="C183"/>
  <c r="A176"/>
  <c r="C176"/>
  <c r="A175"/>
  <c r="C175"/>
  <c r="A174"/>
  <c r="C174"/>
  <c r="A173"/>
  <c r="C173"/>
  <c r="A172"/>
  <c r="C172"/>
  <c r="A171"/>
  <c r="C171"/>
  <c r="A170"/>
  <c r="C170"/>
  <c r="A169"/>
  <c r="C169"/>
  <c r="A166"/>
  <c r="C166"/>
  <c r="A165"/>
  <c r="C165"/>
  <c r="A164"/>
  <c r="C164"/>
  <c r="A163"/>
  <c r="C163"/>
  <c r="A162"/>
  <c r="C162"/>
  <c r="A161"/>
  <c r="C161"/>
  <c r="A155"/>
  <c r="C155"/>
  <c r="A154"/>
  <c r="C154"/>
  <c r="A153"/>
  <c r="C153"/>
  <c r="A152"/>
  <c r="C152"/>
  <c r="A151"/>
  <c r="C151"/>
  <c r="A150"/>
  <c r="C150"/>
  <c r="A149"/>
  <c r="C149"/>
  <c r="A146"/>
  <c r="C146"/>
  <c r="A145"/>
  <c r="C145"/>
  <c r="C144"/>
  <c r="A143"/>
  <c r="C143"/>
  <c r="A142"/>
  <c r="C142"/>
  <c r="A136"/>
  <c r="C136"/>
  <c r="A135"/>
  <c r="C135"/>
  <c r="A134"/>
  <c r="C134"/>
  <c r="A133"/>
  <c r="C133"/>
  <c r="A132"/>
  <c r="C132"/>
  <c r="A131"/>
  <c r="C131"/>
  <c r="C130"/>
  <c r="A127"/>
  <c r="C127"/>
  <c r="A126"/>
  <c r="C126"/>
  <c r="A125"/>
  <c r="C125"/>
  <c r="A124"/>
  <c r="C124"/>
  <c r="A123"/>
  <c r="C123"/>
  <c r="A116"/>
  <c r="C116"/>
  <c r="A115"/>
  <c r="C115"/>
  <c r="A114"/>
  <c r="C114"/>
  <c r="A112"/>
  <c r="C112"/>
  <c r="A111"/>
  <c r="C111"/>
  <c r="A110"/>
  <c r="C110"/>
  <c r="A109"/>
  <c r="C109"/>
  <c r="A108"/>
  <c r="C108"/>
  <c r="A105"/>
  <c r="C105"/>
  <c r="A104"/>
  <c r="C104"/>
  <c r="A103"/>
  <c r="C103"/>
  <c r="A102"/>
  <c r="C102"/>
  <c r="A101"/>
  <c r="C101"/>
  <c r="A100"/>
  <c r="C100"/>
  <c r="A94"/>
  <c r="C94"/>
  <c r="A93"/>
  <c r="C93"/>
  <c r="A92"/>
  <c r="C92"/>
  <c r="A91"/>
  <c r="C91"/>
  <c r="A90"/>
  <c r="C90"/>
  <c r="A89"/>
  <c r="C89"/>
  <c r="C88"/>
  <c r="A85"/>
  <c r="C85"/>
  <c r="A84"/>
  <c r="C84"/>
  <c r="A83"/>
  <c r="C83"/>
  <c r="A82"/>
  <c r="C82"/>
  <c r="A81"/>
  <c r="C81"/>
  <c r="A75"/>
  <c r="C75"/>
  <c r="A74"/>
  <c r="C74"/>
  <c r="A73"/>
  <c r="C73"/>
  <c r="A72"/>
  <c r="C72"/>
  <c r="A71"/>
  <c r="C71"/>
  <c r="A70"/>
  <c r="C70"/>
  <c r="A67"/>
  <c r="C67"/>
  <c r="A66"/>
  <c r="C66"/>
  <c r="A65"/>
  <c r="C65"/>
  <c r="A64"/>
  <c r="C64"/>
  <c r="A63"/>
  <c r="C63"/>
  <c r="A58"/>
  <c r="C58"/>
  <c r="A57"/>
  <c r="C57"/>
  <c r="A56"/>
  <c r="C56"/>
  <c r="A55"/>
  <c r="C55"/>
  <c r="A54"/>
  <c r="C54"/>
  <c r="A53"/>
  <c r="C53"/>
  <c r="A52"/>
  <c r="C52"/>
  <c r="A51"/>
  <c r="C51"/>
  <c r="A48"/>
  <c r="C48"/>
  <c r="A47"/>
  <c r="C47"/>
  <c r="A46"/>
  <c r="C46"/>
  <c r="A45"/>
  <c r="C45"/>
  <c r="A44"/>
  <c r="C44"/>
  <c r="A38"/>
  <c r="C38"/>
  <c r="A37"/>
  <c r="C37"/>
  <c r="A36"/>
  <c r="C36"/>
  <c r="A35"/>
  <c r="C35"/>
  <c r="A34"/>
  <c r="C34"/>
  <c r="A33"/>
  <c r="C33"/>
  <c r="A32"/>
  <c r="C32"/>
  <c r="A29"/>
  <c r="C29"/>
  <c r="A28"/>
  <c r="C28"/>
  <c r="C27"/>
  <c r="A26"/>
  <c r="C26"/>
  <c r="A25"/>
  <c r="C25"/>
  <c r="A19"/>
  <c r="C19"/>
  <c r="A18"/>
  <c r="C18"/>
  <c r="A17"/>
  <c r="C17"/>
  <c r="A16"/>
  <c r="C16"/>
  <c r="A15"/>
  <c r="C15"/>
  <c r="A14"/>
  <c r="C14"/>
  <c r="A13"/>
  <c r="C13"/>
  <c r="A12"/>
  <c r="C12"/>
  <c r="A9"/>
  <c r="C9"/>
  <c r="A8"/>
  <c r="C8"/>
  <c r="A7"/>
  <c r="C7"/>
  <c r="A6"/>
  <c r="C6"/>
  <c r="A5"/>
  <c r="C5"/>
  <c r="D199" l="1"/>
  <c r="H199"/>
  <c r="CB199"/>
  <c r="BZ199"/>
  <c r="BX199"/>
  <c r="BV199"/>
  <c r="BT199"/>
  <c r="BR199"/>
  <c r="BP199"/>
  <c r="BN199"/>
  <c r="BL199"/>
  <c r="BJ199"/>
  <c r="BH199"/>
  <c r="BF199"/>
  <c r="BD199"/>
  <c r="BB199"/>
  <c r="AZ199"/>
  <c r="AX199"/>
  <c r="AV199"/>
  <c r="AT199"/>
  <c r="AR199"/>
  <c r="AP199"/>
  <c r="AN199"/>
  <c r="AL199"/>
  <c r="AJ199"/>
  <c r="AH199"/>
  <c r="AF199"/>
  <c r="AD199"/>
  <c r="AB199"/>
  <c r="Z199"/>
  <c r="X199"/>
  <c r="V199"/>
  <c r="T199"/>
  <c r="R199"/>
  <c r="P199"/>
  <c r="N199"/>
  <c r="L199"/>
  <c r="J199"/>
  <c r="I199"/>
  <c r="F199"/>
</calcChain>
</file>

<file path=xl/sharedStrings.xml><?xml version="1.0" encoding="utf-8"?>
<sst xmlns="http://schemas.openxmlformats.org/spreadsheetml/2006/main" count="284" uniqueCount="171">
  <si>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</si>
  <si>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</si>
  <si>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</si>
  <si>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</si>
  <si>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</si>
  <si>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</si>
  <si>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</si>
  <si>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</si>
  <si>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</si>
  <si>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</si>
  <si>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</si>
  <si>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</si>
  <si>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</si>
  <si>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</si>
  <si>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</si>
  <si>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</si>
  <si>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</si>
  <si>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</si>
  <si>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</si>
  <si>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</si>
  <si>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</si>
  <si>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</si>
  <si>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</si>
  <si>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</si>
  <si>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</si>
  <si>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</si>
  <si>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</si>
  <si>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</si>
  <si>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</si>
  <si>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</si>
  <si>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</si>
  <si>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</si>
  <si>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</si>
  <si>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</si>
  <si>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</si>
  <si>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</si>
  <si>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</si>
  <si>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</si>
  <si>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</si>
  <si>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</si>
  <si>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</si>
  <si>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</si>
  <si>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</si>
  <si>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</si>
  <si>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</si>
  <si>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</si>
  <si>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</si>
  <si>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</si>
  <si>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</si>
  <si>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</si>
  <si>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</si>
  <si>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</si>
  <si>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</si>
  <si>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</si>
  <si>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</si>
  <si>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</si>
  <si>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</si>
  <si>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</si>
  <si>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</si>
  <si>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</si>
  <si>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</si>
  <si>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</si>
  <si>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</si>
  <si>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</si>
  <si>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</si>
  <si>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</si>
  <si>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</si>
  <si>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</si>
  <si>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</si>
  <si>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</si>
  <si>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</si>
  <si>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</si>
  <si>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</si>
  <si>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</si>
  <si>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</si>
  <si>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</si>
  <si>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</si>
  <si>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</si>
  <si>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</si>
  <si>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</si>
  <si>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</si>
  <si>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</si>
  <si>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</si>
  <si>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</si>
  <si>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1 день</t>
  </si>
  <si>
    <t>7-11 завтрак</t>
  </si>
  <si>
    <t>без физ.норм</t>
  </si>
  <si>
    <t>Завтрак</t>
  </si>
  <si>
    <t>Гуляш из мяса говядины</t>
  </si>
  <si>
    <t>Каша гречневая рассыпчатая</t>
  </si>
  <si>
    <t>Чай</t>
  </si>
  <si>
    <t>Хлеб крестьянский с Валитек-8</t>
  </si>
  <si>
    <t>Хлеб ржаной</t>
  </si>
  <si>
    <t>Итого за 'Завтрак'</t>
  </si>
  <si>
    <t>Итого за день</t>
  </si>
  <si>
    <t>2 день</t>
  </si>
  <si>
    <t>Обед</t>
  </si>
  <si>
    <t>Горошек зеленый</t>
  </si>
  <si>
    <t>Суп картофельный с рыбой</t>
  </si>
  <si>
    <t>Биточки (котлеты) из мяса говядины с морковью</t>
  </si>
  <si>
    <t>Соус красный основной</t>
  </si>
  <si>
    <t>Макаронные изделия отварные</t>
  </si>
  <si>
    <t>Компот из сухофруктов</t>
  </si>
  <si>
    <t>Итого за 'Обед'</t>
  </si>
  <si>
    <t>3 день</t>
  </si>
  <si>
    <t>Салат из припущенной моркови с растительным маслом</t>
  </si>
  <si>
    <t>Запеканка (сырники) из творога</t>
  </si>
  <si>
    <t>Молоко сгущенное</t>
  </si>
  <si>
    <t>Кисель с витаминами Витошка</t>
  </si>
  <si>
    <t>Батон с каротином</t>
  </si>
  <si>
    <t>4 день</t>
  </si>
  <si>
    <t>Салат из белокочанной капусты с морковью и растительным маслом</t>
  </si>
  <si>
    <t>Суп-пюре гороховый</t>
  </si>
  <si>
    <t>Гренки (сухарики)</t>
  </si>
  <si>
    <t>Запеканка картофельная, фаршированная отварным мясом говядины (вариант 2)</t>
  </si>
  <si>
    <t>Компот из чернослива и изюма</t>
  </si>
  <si>
    <t>5 день</t>
  </si>
  <si>
    <t>Тефтели из мяса говядины</t>
  </si>
  <si>
    <t>Рагу из овощей</t>
  </si>
  <si>
    <t>Компот из изюма</t>
  </si>
  <si>
    <t>6 день</t>
  </si>
  <si>
    <t>Салат из отварной свеклы с растительным маслом</t>
  </si>
  <si>
    <t>Суп картофельный с крупой</t>
  </si>
  <si>
    <t>Мясо говядины отварное</t>
  </si>
  <si>
    <t>Зразы или рулет из рыбы (минтай)</t>
  </si>
  <si>
    <t xml:space="preserve">Рис припущенный с овощами </t>
  </si>
  <si>
    <t>Чай с лимоном</t>
  </si>
  <si>
    <t>7 день</t>
  </si>
  <si>
    <t>Биточки (котлеты) из мяса кур (вариант 2)</t>
  </si>
  <si>
    <t>Напиток из шиповника (вариант 2)</t>
  </si>
  <si>
    <t>8 день</t>
  </si>
  <si>
    <t>Салат из отварного картофеля, моркови и репчатого лука с растительным маслом</t>
  </si>
  <si>
    <t>Суп-лапша на курином бульоне</t>
  </si>
  <si>
    <t>9 день</t>
  </si>
  <si>
    <t>Рыба, тушенная с овощами</t>
  </si>
  <si>
    <t>Картофельное пюре</t>
  </si>
  <si>
    <t>Напиток с витаминами Витошка</t>
  </si>
  <si>
    <t>10 день</t>
  </si>
  <si>
    <t>Огурец соленый</t>
  </si>
  <si>
    <t>Рассольник с крупой и сметаной (вариант 2)</t>
  </si>
  <si>
    <t>Голубцы с мясом говядины и рисом (ленивые)</t>
  </si>
  <si>
    <t>Компот из чернослива</t>
  </si>
  <si>
    <t>Биточки (котлеты) из мяса говядины с крупой (геркулес)</t>
  </si>
  <si>
    <t>Суп картофельный с макаронными изделиями</t>
  </si>
  <si>
    <t>Фрикадельки мясные</t>
  </si>
  <si>
    <t>Печень тушеная (безмолочное)</t>
  </si>
  <si>
    <t>Запеканка картофельная, фаршированная отварным мясом говядины с овощами</t>
  </si>
  <si>
    <t>Огурец свежий</t>
  </si>
  <si>
    <t>Щи из свежей капусты со сметаной (вариант 2)</t>
  </si>
  <si>
    <t>Рыба, запеченная в омлете</t>
  </si>
  <si>
    <t>Каша рисовая рассыпчатая</t>
  </si>
  <si>
    <t>Омлет запеченный или паровой</t>
  </si>
  <si>
    <t>Какао с молоком и витаминами Витошка</t>
  </si>
  <si>
    <t>Булочные изделия (в ассортименте)</t>
  </si>
  <si>
    <t>Суп картофельный с бобовыми</t>
  </si>
  <si>
    <t>Фрикадельки из мяса говядины припущенные</t>
  </si>
  <si>
    <t>Мясо кур отварное (порц., без кости)</t>
  </si>
  <si>
    <t>Суп-пюре из картофеля</t>
  </si>
  <si>
    <t>Салат из свежих томатов с растительным маслом</t>
  </si>
  <si>
    <t>Борщ с картофелем</t>
  </si>
  <si>
    <t>Бефстроганов из отварного мяса говядины</t>
  </si>
  <si>
    <t>Капуста тушеная</t>
  </si>
  <si>
    <t>Итого за период</t>
  </si>
  <si>
    <t>телефон: 8 (34383) 3-37-01</t>
  </si>
  <si>
    <t>e-mail: pitanie_sptc@ekarpinsk.ru</t>
  </si>
  <si>
    <t xml:space="preserve">01.09.2022 г. </t>
  </si>
  <si>
    <r>
      <t>В</t>
    </r>
    <r>
      <rPr>
        <vertAlign val="subscript"/>
        <sz val="10"/>
        <rFont val="Times New Roman"/>
        <family val="1"/>
        <charset val="204"/>
      </rPr>
      <t>1</t>
    </r>
  </si>
  <si>
    <r>
      <t>В</t>
    </r>
    <r>
      <rPr>
        <vertAlign val="subscript"/>
        <sz val="10"/>
        <rFont val="Times New Roman"/>
        <family val="1"/>
        <charset val="204"/>
      </rPr>
      <t>2</t>
    </r>
  </si>
  <si>
    <t>пром.</t>
  </si>
  <si>
    <t>Исполнитель.: технолог отдела организации питания МАУ "СПТЦ"</t>
  </si>
  <si>
    <t>Плов из мяса кур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</si>
</sst>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6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49" fontId="2" fillId="0" borderId="0" xfId="0" quotePrefix="1" applyNumberFormat="1" applyFont="1" applyAlignment="1">
      <alignment wrapText="1"/>
    </xf>
    <xf numFmtId="0" fontId="2" fillId="0" borderId="0" xfId="0" applyNumberFormat="1" applyFont="1" applyAlignment="1"/>
    <xf numFmtId="0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wrapText="1"/>
    </xf>
    <xf numFmtId="0" fontId="2" fillId="0" borderId="4" xfId="0" applyNumberFormat="1" applyFont="1" applyBorder="1" applyAlignment="1"/>
    <xf numFmtId="0" fontId="2" fillId="0" borderId="4" xfId="0" applyFont="1" applyBorder="1" applyAlignment="1"/>
    <xf numFmtId="0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/>
    <xf numFmtId="0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0" fontId="4" fillId="0" borderId="0" xfId="0" applyNumberFormat="1" applyFont="1" applyAlignment="1"/>
    <xf numFmtId="0" fontId="4" fillId="0" borderId="0" xfId="0" applyFont="1" applyAlignment="1"/>
    <xf numFmtId="49" fontId="2" fillId="0" borderId="0" xfId="0" applyNumberFormat="1" applyFont="1" applyAlignment="1">
      <alignment wrapText="1"/>
    </xf>
    <xf numFmtId="49" fontId="2" fillId="0" borderId="4" xfId="0" applyNumberFormat="1" applyFont="1" applyBorder="1" applyAlignment="1"/>
    <xf numFmtId="0" fontId="5" fillId="0" borderId="0" xfId="0" applyFont="1" applyFill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2" fontId="2" fillId="0" borderId="0" xfId="0" applyNumberFormat="1" applyFont="1" applyAlignment="1"/>
    <xf numFmtId="2" fontId="2" fillId="0" borderId="4" xfId="0" applyNumberFormat="1" applyFont="1" applyBorder="1" applyAlignment="1"/>
    <xf numFmtId="2" fontId="2" fillId="0" borderId="1" xfId="0" applyNumberFormat="1" applyFont="1" applyBorder="1" applyAlignment="1"/>
    <xf numFmtId="2" fontId="4" fillId="0" borderId="0" xfId="0" applyNumberFormat="1" applyFont="1" applyAlignment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G237"/>
  <sheetViews>
    <sheetView tabSelected="1" view="pageLayout" topLeftCell="A178" zoomScaleNormal="100" workbookViewId="0">
      <selection activeCell="B88" sqref="B88"/>
    </sheetView>
  </sheetViews>
  <sheetFormatPr defaultRowHeight="12.75" customHeight="1"/>
  <cols>
    <col min="1" max="1" width="5.140625" style="6" customWidth="1"/>
    <col min="2" max="2" width="51.42578125" style="20" customWidth="1"/>
    <col min="3" max="3" width="6.28515625" style="8" customWidth="1"/>
    <col min="4" max="4" width="7.7109375" style="8" customWidth="1"/>
    <col min="5" max="5" width="6.7109375" style="8" hidden="1" customWidth="1"/>
    <col min="6" max="6" width="7.5703125" style="8" customWidth="1"/>
    <col min="7" max="7" width="6.7109375" style="8" hidden="1" customWidth="1"/>
    <col min="8" max="8" width="7.140625" style="8" customWidth="1"/>
    <col min="9" max="9" width="7.85546875" style="24" customWidth="1"/>
    <col min="10" max="22" width="8.85546875" style="8" hidden="1" customWidth="1"/>
    <col min="23" max="23" width="7.140625" style="8" hidden="1" customWidth="1"/>
    <col min="24" max="25" width="5.7109375" style="8" hidden="1" customWidth="1"/>
    <col min="26" max="26" width="7.28515625" style="8" hidden="1" customWidth="1"/>
    <col min="27" max="28" width="5.7109375" style="8" hidden="1" customWidth="1"/>
    <col min="29" max="29" width="7" style="8" hidden="1" customWidth="1"/>
    <col min="30" max="31" width="5.7109375" style="8" hidden="1" customWidth="1"/>
    <col min="32" max="32" width="5" style="8" hidden="1" customWidth="1"/>
    <col min="33" max="33" width="5.7109375" style="8" hidden="1" customWidth="1"/>
    <col min="34" max="34" width="4" style="8" hidden="1" customWidth="1"/>
    <col min="35" max="35" width="8.140625" style="8" hidden="1" customWidth="1"/>
    <col min="36" max="80" width="8.85546875" style="4" hidden="1" customWidth="1"/>
    <col min="81" max="255" width="9.140625" style="4" hidden="1" customWidth="1"/>
    <col min="606" max="16384" width="9.140625" style="4"/>
  </cols>
  <sheetData>
    <row r="1" spans="1:605" ht="12.75" customHeight="1">
      <c r="A1" s="28" t="s">
        <v>81</v>
      </c>
      <c r="B1" s="30" t="s">
        <v>82</v>
      </c>
      <c r="C1" s="32" t="s">
        <v>75</v>
      </c>
      <c r="D1" s="32" t="s">
        <v>1</v>
      </c>
      <c r="E1" s="32"/>
      <c r="F1" s="32" t="s">
        <v>5</v>
      </c>
      <c r="G1" s="32"/>
      <c r="H1" s="32" t="s">
        <v>76</v>
      </c>
      <c r="I1" s="33" t="s">
        <v>4</v>
      </c>
      <c r="J1" s="2" t="s">
        <v>6</v>
      </c>
      <c r="K1" s="2" t="s">
        <v>7</v>
      </c>
      <c r="L1" s="2" t="s">
        <v>69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32" t="s">
        <v>74</v>
      </c>
      <c r="X1" s="32"/>
      <c r="Y1" s="32"/>
      <c r="Z1" s="32"/>
      <c r="AA1" s="3" t="s">
        <v>73</v>
      </c>
      <c r="AB1" s="3"/>
      <c r="AC1" s="3"/>
      <c r="AD1" s="3"/>
      <c r="AE1" s="3"/>
      <c r="AF1" s="3"/>
      <c r="AG1" s="3"/>
      <c r="AH1" s="3"/>
      <c r="AI1" s="32" t="s">
        <v>83</v>
      </c>
      <c r="AJ1" s="3" t="s">
        <v>25</v>
      </c>
      <c r="AK1" s="3" t="s">
        <v>26</v>
      </c>
      <c r="AL1" s="3" t="s">
        <v>27</v>
      </c>
      <c r="AM1" s="3" t="s">
        <v>28</v>
      </c>
      <c r="AN1" s="3" t="s">
        <v>29</v>
      </c>
      <c r="AO1" s="3" t="s">
        <v>30</v>
      </c>
      <c r="AP1" s="3" t="s">
        <v>31</v>
      </c>
      <c r="AQ1" s="3" t="s">
        <v>32</v>
      </c>
      <c r="AR1" s="3" t="s">
        <v>33</v>
      </c>
      <c r="AS1" s="3" t="s">
        <v>34</v>
      </c>
      <c r="AT1" s="3" t="s">
        <v>35</v>
      </c>
      <c r="AU1" s="3" t="s">
        <v>36</v>
      </c>
      <c r="AV1" s="3" t="s">
        <v>37</v>
      </c>
      <c r="AW1" s="3" t="s">
        <v>38</v>
      </c>
      <c r="AX1" s="3" t="s">
        <v>39</v>
      </c>
      <c r="AY1" s="3" t="s">
        <v>40</v>
      </c>
      <c r="AZ1" s="3" t="s">
        <v>41</v>
      </c>
      <c r="BA1" s="3" t="s">
        <v>42</v>
      </c>
      <c r="BB1" s="3" t="s">
        <v>43</v>
      </c>
      <c r="BC1" s="3" t="s">
        <v>44</v>
      </c>
      <c r="BD1" s="3" t="s">
        <v>45</v>
      </c>
      <c r="BE1" s="3" t="s">
        <v>46</v>
      </c>
      <c r="BF1" s="3" t="s">
        <v>47</v>
      </c>
      <c r="BG1" s="3" t="s">
        <v>48</v>
      </c>
      <c r="BH1" s="3" t="s">
        <v>49</v>
      </c>
      <c r="BI1" s="3" t="s">
        <v>50</v>
      </c>
      <c r="BJ1" s="3" t="s">
        <v>51</v>
      </c>
      <c r="BK1" s="3" t="s">
        <v>52</v>
      </c>
      <c r="BL1" s="3" t="s">
        <v>53</v>
      </c>
      <c r="BM1" s="3" t="s">
        <v>54</v>
      </c>
      <c r="BN1" s="3" t="s">
        <v>55</v>
      </c>
      <c r="BO1" s="3" t="s">
        <v>56</v>
      </c>
      <c r="BP1" s="3" t="s">
        <v>57</v>
      </c>
      <c r="BQ1" s="3" t="s">
        <v>58</v>
      </c>
      <c r="BR1" s="3" t="s">
        <v>59</v>
      </c>
      <c r="BS1" s="3" t="s">
        <v>60</v>
      </c>
      <c r="BT1" s="3" t="s">
        <v>61</v>
      </c>
      <c r="BU1" s="3" t="s">
        <v>62</v>
      </c>
      <c r="BV1" s="3" t="s">
        <v>63</v>
      </c>
      <c r="BW1" s="3" t="s">
        <v>64</v>
      </c>
      <c r="BX1" s="3" t="s">
        <v>65</v>
      </c>
      <c r="BY1" s="3" t="s">
        <v>66</v>
      </c>
      <c r="BZ1" s="3" t="s">
        <v>67</v>
      </c>
      <c r="CA1" s="3" t="s">
        <v>68</v>
      </c>
      <c r="CB1" s="3"/>
    </row>
    <row r="2" spans="1:605" ht="12.75" customHeight="1">
      <c r="A2" s="29"/>
      <c r="B2" s="31"/>
      <c r="C2" s="32"/>
      <c r="D2" s="5" t="s">
        <v>0</v>
      </c>
      <c r="E2" s="5" t="s">
        <v>2</v>
      </c>
      <c r="F2" s="5" t="s">
        <v>0</v>
      </c>
      <c r="G2" s="5" t="s">
        <v>3</v>
      </c>
      <c r="H2" s="32"/>
      <c r="I2" s="3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 t="s">
        <v>18</v>
      </c>
      <c r="X2" s="2" t="s">
        <v>19</v>
      </c>
      <c r="Y2" s="2" t="s">
        <v>20</v>
      </c>
      <c r="Z2" s="2" t="s">
        <v>21</v>
      </c>
      <c r="AA2" s="2" t="s">
        <v>70</v>
      </c>
      <c r="AB2" s="2" t="s">
        <v>22</v>
      </c>
      <c r="AC2" s="2" t="s">
        <v>71</v>
      </c>
      <c r="AD2" s="2" t="s">
        <v>72</v>
      </c>
      <c r="AE2" s="2" t="s">
        <v>166</v>
      </c>
      <c r="AF2" s="2" t="s">
        <v>167</v>
      </c>
      <c r="AG2" s="2" t="s">
        <v>23</v>
      </c>
      <c r="AH2" s="2" t="s">
        <v>24</v>
      </c>
      <c r="AI2" s="32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605" ht="12.75" customHeight="1">
      <c r="B3" s="7" t="s">
        <v>84</v>
      </c>
    </row>
    <row r="4" spans="1:605" ht="12.75" customHeight="1">
      <c r="B4" s="7" t="s">
        <v>87</v>
      </c>
    </row>
    <row r="5" spans="1:605" s="12" customFormat="1" ht="12.75" customHeight="1">
      <c r="A5" s="9" t="str">
        <f>"12/8"</f>
        <v>12/8</v>
      </c>
      <c r="B5" s="10" t="s">
        <v>88</v>
      </c>
      <c r="C5" s="11" t="str">
        <f>"100"</f>
        <v>100</v>
      </c>
      <c r="D5" s="11">
        <v>14.89</v>
      </c>
      <c r="E5" s="11">
        <v>14.17</v>
      </c>
      <c r="F5" s="11">
        <v>15.69</v>
      </c>
      <c r="G5" s="11">
        <v>0.09</v>
      </c>
      <c r="H5" s="11">
        <v>5.37</v>
      </c>
      <c r="I5" s="25">
        <v>221.16700000000003</v>
      </c>
      <c r="J5" s="11">
        <v>8.0500000000000007</v>
      </c>
      <c r="K5" s="11">
        <v>0.11</v>
      </c>
      <c r="L5" s="11">
        <v>0</v>
      </c>
      <c r="M5" s="11">
        <v>0</v>
      </c>
      <c r="N5" s="11">
        <v>1.33</v>
      </c>
      <c r="O5" s="11">
        <v>3.41</v>
      </c>
      <c r="P5" s="11">
        <v>0.63</v>
      </c>
      <c r="Q5" s="11">
        <v>0</v>
      </c>
      <c r="R5" s="11">
        <v>0</v>
      </c>
      <c r="S5" s="11">
        <v>0.03</v>
      </c>
      <c r="T5" s="11">
        <v>1.46</v>
      </c>
      <c r="U5" s="11">
        <v>234.7</v>
      </c>
      <c r="V5" s="11">
        <v>279.95999999999998</v>
      </c>
      <c r="W5" s="11">
        <v>15</v>
      </c>
      <c r="X5" s="11">
        <v>19.579999999999998</v>
      </c>
      <c r="Y5" s="11">
        <v>157.01</v>
      </c>
      <c r="Z5" s="11">
        <v>2.25</v>
      </c>
      <c r="AA5" s="11">
        <v>17</v>
      </c>
      <c r="AB5" s="11">
        <v>12.75</v>
      </c>
      <c r="AC5" s="11">
        <v>22.5</v>
      </c>
      <c r="AD5" s="11">
        <v>0.48</v>
      </c>
      <c r="AE5" s="11">
        <v>0.05</v>
      </c>
      <c r="AF5" s="11">
        <v>0.1</v>
      </c>
      <c r="AG5" s="11">
        <v>3.28</v>
      </c>
      <c r="AH5" s="11">
        <v>6.8</v>
      </c>
      <c r="AI5" s="11">
        <v>0.45</v>
      </c>
      <c r="AJ5" s="12">
        <v>0</v>
      </c>
      <c r="AK5" s="12">
        <v>810.97</v>
      </c>
      <c r="AL5" s="12">
        <v>616.70000000000005</v>
      </c>
      <c r="AM5" s="12">
        <v>1165.18</v>
      </c>
      <c r="AN5" s="12">
        <v>1981.66</v>
      </c>
      <c r="AO5" s="12">
        <v>346.28</v>
      </c>
      <c r="AP5" s="12">
        <v>627.29</v>
      </c>
      <c r="AQ5" s="12">
        <v>166.39</v>
      </c>
      <c r="AR5" s="12">
        <v>629.95000000000005</v>
      </c>
      <c r="AS5" s="12">
        <v>842.75</v>
      </c>
      <c r="AT5" s="12">
        <v>812.94</v>
      </c>
      <c r="AU5" s="12">
        <v>1364.83</v>
      </c>
      <c r="AV5" s="12">
        <v>550.79</v>
      </c>
      <c r="AW5" s="12">
        <v>729.89</v>
      </c>
      <c r="AX5" s="12">
        <v>2488.5500000000002</v>
      </c>
      <c r="AY5" s="12">
        <v>220.4</v>
      </c>
      <c r="AZ5" s="12">
        <v>568.96</v>
      </c>
      <c r="BA5" s="12">
        <v>619.12</v>
      </c>
      <c r="BB5" s="12">
        <v>513.95000000000005</v>
      </c>
      <c r="BC5" s="12">
        <v>206.82</v>
      </c>
      <c r="BD5" s="12">
        <v>0.13</v>
      </c>
      <c r="BE5" s="12">
        <v>0.06</v>
      </c>
      <c r="BF5" s="12">
        <v>0.03</v>
      </c>
      <c r="BG5" s="12">
        <v>7.0000000000000007E-2</v>
      </c>
      <c r="BH5" s="12">
        <v>0.08</v>
      </c>
      <c r="BI5" s="12">
        <v>0.38</v>
      </c>
      <c r="BJ5" s="12">
        <v>0</v>
      </c>
      <c r="BK5" s="12">
        <v>1.06</v>
      </c>
      <c r="BL5" s="12">
        <v>0</v>
      </c>
      <c r="BM5" s="12">
        <v>0.32</v>
      </c>
      <c r="BN5" s="12">
        <v>0</v>
      </c>
      <c r="BO5" s="12">
        <v>0</v>
      </c>
      <c r="BP5" s="12">
        <v>0</v>
      </c>
      <c r="BQ5" s="12">
        <v>7.0000000000000007E-2</v>
      </c>
      <c r="BR5" s="12">
        <v>0.11</v>
      </c>
      <c r="BS5" s="12">
        <v>0.86</v>
      </c>
      <c r="BT5" s="12">
        <v>0</v>
      </c>
      <c r="BU5" s="12">
        <v>0</v>
      </c>
      <c r="BV5" s="12">
        <v>7.0000000000000007E-2</v>
      </c>
      <c r="BW5" s="12">
        <v>0.01</v>
      </c>
      <c r="BX5" s="12">
        <v>0</v>
      </c>
      <c r="BY5" s="12">
        <v>0</v>
      </c>
      <c r="BZ5" s="12">
        <v>0</v>
      </c>
      <c r="CA5" s="12">
        <v>0</v>
      </c>
      <c r="CB5" s="12">
        <v>126.45</v>
      </c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</row>
    <row r="6" spans="1:605" s="12" customFormat="1" ht="12.75" customHeight="1">
      <c r="A6" s="9" t="str">
        <f>"39/3"</f>
        <v>39/3</v>
      </c>
      <c r="B6" s="10" t="s">
        <v>89</v>
      </c>
      <c r="C6" s="11" t="str">
        <f>"150"</f>
        <v>150</v>
      </c>
      <c r="D6" s="11">
        <v>6.58</v>
      </c>
      <c r="E6" s="11">
        <v>0</v>
      </c>
      <c r="F6" s="11">
        <v>1.72</v>
      </c>
      <c r="G6" s="11">
        <v>1.72</v>
      </c>
      <c r="H6" s="11">
        <v>34.47</v>
      </c>
      <c r="I6" s="25">
        <v>170.91364949999999</v>
      </c>
      <c r="J6" s="11">
        <v>0.32</v>
      </c>
      <c r="K6" s="11">
        <v>0</v>
      </c>
      <c r="L6" s="11">
        <v>0</v>
      </c>
      <c r="M6" s="11">
        <v>0</v>
      </c>
      <c r="N6" s="11">
        <v>0.73</v>
      </c>
      <c r="O6" s="11">
        <v>28.03</v>
      </c>
      <c r="P6" s="11">
        <v>5.72</v>
      </c>
      <c r="Q6" s="11">
        <v>0</v>
      </c>
      <c r="R6" s="11">
        <v>0</v>
      </c>
      <c r="S6" s="11">
        <v>0</v>
      </c>
      <c r="T6" s="11">
        <v>1.28</v>
      </c>
      <c r="U6" s="11">
        <v>145.29</v>
      </c>
      <c r="V6" s="11">
        <v>200.36</v>
      </c>
      <c r="W6" s="11">
        <v>11.67</v>
      </c>
      <c r="X6" s="11">
        <v>101.25</v>
      </c>
      <c r="Y6" s="11">
        <v>147.84</v>
      </c>
      <c r="Z6" s="11">
        <v>3.47</v>
      </c>
      <c r="AA6" s="11">
        <v>0</v>
      </c>
      <c r="AB6" s="11">
        <v>4.79</v>
      </c>
      <c r="AC6" s="11">
        <v>1.07</v>
      </c>
      <c r="AD6" s="11">
        <v>0.43</v>
      </c>
      <c r="AE6" s="11">
        <v>0.19</v>
      </c>
      <c r="AF6" s="11">
        <v>0.1</v>
      </c>
      <c r="AG6" s="11">
        <v>1.9</v>
      </c>
      <c r="AH6" s="11">
        <v>3.83</v>
      </c>
      <c r="AI6" s="11">
        <v>0</v>
      </c>
      <c r="AJ6" s="12">
        <v>0</v>
      </c>
      <c r="AK6" s="12">
        <v>307.89</v>
      </c>
      <c r="AL6" s="12">
        <v>240.05</v>
      </c>
      <c r="AM6" s="12">
        <v>388.78</v>
      </c>
      <c r="AN6" s="12">
        <v>276.58</v>
      </c>
      <c r="AO6" s="12">
        <v>166.99</v>
      </c>
      <c r="AP6" s="12">
        <v>208.74</v>
      </c>
      <c r="AQ6" s="12">
        <v>93.93</v>
      </c>
      <c r="AR6" s="12">
        <v>308.94</v>
      </c>
      <c r="AS6" s="12">
        <v>302.67</v>
      </c>
      <c r="AT6" s="12">
        <v>584.47</v>
      </c>
      <c r="AU6" s="12">
        <v>575.08000000000004</v>
      </c>
      <c r="AV6" s="12">
        <v>156.56</v>
      </c>
      <c r="AW6" s="12">
        <v>375.73</v>
      </c>
      <c r="AX6" s="12">
        <v>1179.3800000000001</v>
      </c>
      <c r="AY6" s="12">
        <v>0</v>
      </c>
      <c r="AZ6" s="12">
        <v>260.93</v>
      </c>
      <c r="BA6" s="12">
        <v>316.24</v>
      </c>
      <c r="BB6" s="12">
        <v>224.4</v>
      </c>
      <c r="BC6" s="12">
        <v>172.21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0.01</v>
      </c>
      <c r="BJ6" s="12">
        <v>0</v>
      </c>
      <c r="BK6" s="12">
        <v>0.28000000000000003</v>
      </c>
      <c r="BL6" s="12">
        <v>0</v>
      </c>
      <c r="BM6" s="12">
        <v>0.02</v>
      </c>
      <c r="BN6" s="12">
        <v>0.01</v>
      </c>
      <c r="BO6" s="12">
        <v>0</v>
      </c>
      <c r="BP6" s="12">
        <v>0</v>
      </c>
      <c r="BQ6" s="12">
        <v>0</v>
      </c>
      <c r="BR6" s="12">
        <v>0.01</v>
      </c>
      <c r="BS6" s="12">
        <v>0.56000000000000005</v>
      </c>
      <c r="BT6" s="12">
        <v>0.01</v>
      </c>
      <c r="BU6" s="12">
        <v>0</v>
      </c>
      <c r="BV6" s="12">
        <v>0.55000000000000004</v>
      </c>
      <c r="BW6" s="12">
        <v>0.05</v>
      </c>
      <c r="BX6" s="12">
        <v>0</v>
      </c>
      <c r="BY6" s="12">
        <v>0</v>
      </c>
      <c r="BZ6" s="12">
        <v>0</v>
      </c>
      <c r="CA6" s="12">
        <v>0</v>
      </c>
      <c r="CB6" s="12">
        <v>87.71</v>
      </c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</row>
    <row r="7" spans="1:605" s="12" customFormat="1" ht="12.75" customHeight="1">
      <c r="A7" s="9" t="str">
        <f>"27/10"</f>
        <v>27/10</v>
      </c>
      <c r="B7" s="10" t="s">
        <v>90</v>
      </c>
      <c r="C7" s="11" t="str">
        <f>"200"</f>
        <v>200</v>
      </c>
      <c r="D7" s="11">
        <v>0.08</v>
      </c>
      <c r="E7" s="11">
        <v>0</v>
      </c>
      <c r="F7" s="11">
        <v>0.02</v>
      </c>
      <c r="G7" s="11">
        <v>0.02</v>
      </c>
      <c r="H7" s="11">
        <v>9.84</v>
      </c>
      <c r="I7" s="25">
        <v>37.802231999999989</v>
      </c>
      <c r="J7" s="11">
        <v>0</v>
      </c>
      <c r="K7" s="11">
        <v>0</v>
      </c>
      <c r="L7" s="11">
        <v>0</v>
      </c>
      <c r="M7" s="11">
        <v>0</v>
      </c>
      <c r="N7" s="11">
        <v>9.8000000000000007</v>
      </c>
      <c r="O7" s="11">
        <v>0</v>
      </c>
      <c r="P7" s="11">
        <v>0.04</v>
      </c>
      <c r="Q7" s="11">
        <v>0</v>
      </c>
      <c r="R7" s="11">
        <v>0</v>
      </c>
      <c r="S7" s="11">
        <v>0</v>
      </c>
      <c r="T7" s="11">
        <v>0.03</v>
      </c>
      <c r="U7" s="11">
        <v>0.1</v>
      </c>
      <c r="V7" s="11">
        <v>0.3</v>
      </c>
      <c r="W7" s="11">
        <v>0.28999999999999998</v>
      </c>
      <c r="X7" s="11">
        <v>0</v>
      </c>
      <c r="Y7" s="11">
        <v>0</v>
      </c>
      <c r="Z7" s="11">
        <v>0.03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>
        <v>0</v>
      </c>
      <c r="BV7" s="12">
        <v>0</v>
      </c>
      <c r="BW7" s="12">
        <v>0</v>
      </c>
      <c r="BX7" s="12">
        <v>0</v>
      </c>
      <c r="BY7" s="12">
        <v>0</v>
      </c>
      <c r="BZ7" s="12">
        <v>0</v>
      </c>
      <c r="CA7" s="12">
        <v>0</v>
      </c>
      <c r="CB7" s="12">
        <v>200.04</v>
      </c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</row>
    <row r="8" spans="1:605" s="12" customFormat="1" ht="12.75" customHeight="1">
      <c r="A8" s="9" t="str">
        <f>"пром."</f>
        <v>пром.</v>
      </c>
      <c r="B8" s="10" t="s">
        <v>91</v>
      </c>
      <c r="C8" s="11" t="str">
        <f>"30"</f>
        <v>30</v>
      </c>
      <c r="D8" s="11">
        <v>2.0099999999999998</v>
      </c>
      <c r="E8" s="11">
        <v>0</v>
      </c>
      <c r="F8" s="11">
        <v>0.21</v>
      </c>
      <c r="G8" s="11">
        <v>0</v>
      </c>
      <c r="H8" s="11">
        <v>15.06</v>
      </c>
      <c r="I8" s="25">
        <v>63.162959999999991</v>
      </c>
      <c r="J8" s="11">
        <v>0</v>
      </c>
      <c r="K8" s="11">
        <v>0</v>
      </c>
      <c r="L8" s="11">
        <v>0</v>
      </c>
      <c r="M8" s="11">
        <v>0</v>
      </c>
      <c r="N8" s="11">
        <v>12.84</v>
      </c>
      <c r="O8" s="11">
        <v>0</v>
      </c>
      <c r="P8" s="11">
        <v>2.2200000000000002</v>
      </c>
      <c r="Q8" s="11">
        <v>0</v>
      </c>
      <c r="R8" s="11">
        <v>0</v>
      </c>
      <c r="S8" s="11">
        <v>0</v>
      </c>
      <c r="T8" s="11">
        <v>3.61</v>
      </c>
      <c r="U8" s="11">
        <v>12.09</v>
      </c>
      <c r="V8" s="11">
        <v>561.72</v>
      </c>
      <c r="W8" s="11">
        <v>222.11</v>
      </c>
      <c r="X8" s="11">
        <v>69.75</v>
      </c>
      <c r="Y8" s="11">
        <v>62.91</v>
      </c>
      <c r="Z8" s="11">
        <v>7.46</v>
      </c>
      <c r="AA8" s="11">
        <v>1008</v>
      </c>
      <c r="AB8" s="11">
        <v>0</v>
      </c>
      <c r="AC8" s="11">
        <v>63</v>
      </c>
      <c r="AD8" s="11">
        <v>0.51</v>
      </c>
      <c r="AE8" s="11">
        <v>0.06</v>
      </c>
      <c r="AF8" s="11">
        <v>0.32</v>
      </c>
      <c r="AG8" s="11">
        <v>0</v>
      </c>
      <c r="AH8" s="11">
        <v>2.69</v>
      </c>
      <c r="AI8" s="11">
        <v>15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0.01</v>
      </c>
      <c r="BH8" s="12">
        <v>0</v>
      </c>
      <c r="BI8" s="12">
        <v>0.03</v>
      </c>
      <c r="BJ8" s="12">
        <v>0</v>
      </c>
      <c r="BK8" s="12">
        <v>0.26</v>
      </c>
      <c r="BL8" s="12">
        <v>0</v>
      </c>
      <c r="BM8" s="12">
        <v>0.09</v>
      </c>
      <c r="BN8" s="12">
        <v>0</v>
      </c>
      <c r="BO8" s="12">
        <v>0</v>
      </c>
      <c r="BP8" s="12">
        <v>0</v>
      </c>
      <c r="BQ8" s="12">
        <v>0</v>
      </c>
      <c r="BR8" s="12">
        <v>0.02</v>
      </c>
      <c r="BS8" s="12">
        <v>0.08</v>
      </c>
      <c r="BT8" s="12">
        <v>0</v>
      </c>
      <c r="BU8" s="12">
        <v>0</v>
      </c>
      <c r="BV8" s="12">
        <v>0.16</v>
      </c>
      <c r="BW8" s="12">
        <v>0.65</v>
      </c>
      <c r="BX8" s="12">
        <v>0</v>
      </c>
      <c r="BY8" s="12">
        <v>0</v>
      </c>
      <c r="BZ8" s="12">
        <v>0</v>
      </c>
      <c r="CA8" s="12">
        <v>0</v>
      </c>
      <c r="CB8" s="12">
        <v>2.4</v>
      </c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</row>
    <row r="9" spans="1:605" s="3" customFormat="1" ht="12.75" customHeight="1">
      <c r="A9" s="13" t="str">
        <f>"пром."</f>
        <v>пром.</v>
      </c>
      <c r="B9" s="14" t="s">
        <v>92</v>
      </c>
      <c r="C9" s="15" t="str">
        <f>"20"</f>
        <v>20</v>
      </c>
      <c r="D9" s="15">
        <v>1.32</v>
      </c>
      <c r="E9" s="15">
        <v>0</v>
      </c>
      <c r="F9" s="15">
        <v>0.24</v>
      </c>
      <c r="G9" s="15">
        <v>0.24</v>
      </c>
      <c r="H9" s="15">
        <v>8.34</v>
      </c>
      <c r="I9" s="26">
        <v>38.676000000000002</v>
      </c>
      <c r="J9" s="15">
        <v>0.04</v>
      </c>
      <c r="K9" s="15">
        <v>0</v>
      </c>
      <c r="L9" s="15">
        <v>0</v>
      </c>
      <c r="M9" s="15">
        <v>0</v>
      </c>
      <c r="N9" s="15">
        <v>0.24</v>
      </c>
      <c r="O9" s="15">
        <v>6.44</v>
      </c>
      <c r="P9" s="15">
        <v>1.66</v>
      </c>
      <c r="Q9" s="15">
        <v>0</v>
      </c>
      <c r="R9" s="15">
        <v>0</v>
      </c>
      <c r="S9" s="15">
        <v>0.2</v>
      </c>
      <c r="T9" s="15">
        <v>0.5</v>
      </c>
      <c r="U9" s="15">
        <v>122</v>
      </c>
      <c r="V9" s="15">
        <v>49</v>
      </c>
      <c r="W9" s="15">
        <v>7</v>
      </c>
      <c r="X9" s="15">
        <v>9.4</v>
      </c>
      <c r="Y9" s="15">
        <v>31.6</v>
      </c>
      <c r="Z9" s="15">
        <v>0.78</v>
      </c>
      <c r="AA9" s="15">
        <v>0</v>
      </c>
      <c r="AB9" s="15">
        <v>1</v>
      </c>
      <c r="AC9" s="15">
        <v>0.2</v>
      </c>
      <c r="AD9" s="15">
        <v>0.28000000000000003</v>
      </c>
      <c r="AE9" s="15">
        <v>0.04</v>
      </c>
      <c r="AF9" s="15">
        <v>0.02</v>
      </c>
      <c r="AG9" s="15">
        <v>0.14000000000000001</v>
      </c>
      <c r="AH9" s="15">
        <v>0.4</v>
      </c>
      <c r="AI9" s="15">
        <v>0</v>
      </c>
      <c r="AJ9" s="3">
        <v>0</v>
      </c>
      <c r="AK9" s="3">
        <v>64.400000000000006</v>
      </c>
      <c r="AL9" s="3">
        <v>49.6</v>
      </c>
      <c r="AM9" s="3">
        <v>85.4</v>
      </c>
      <c r="AN9" s="3">
        <v>44.6</v>
      </c>
      <c r="AO9" s="3">
        <v>18.600000000000001</v>
      </c>
      <c r="AP9" s="3">
        <v>39.6</v>
      </c>
      <c r="AQ9" s="3">
        <v>16</v>
      </c>
      <c r="AR9" s="3">
        <v>74.2</v>
      </c>
      <c r="AS9" s="3">
        <v>59.4</v>
      </c>
      <c r="AT9" s="3">
        <v>58.2</v>
      </c>
      <c r="AU9" s="3">
        <v>92.8</v>
      </c>
      <c r="AV9" s="3">
        <v>24.8</v>
      </c>
      <c r="AW9" s="3">
        <v>62</v>
      </c>
      <c r="AX9" s="3">
        <v>311.8</v>
      </c>
      <c r="AY9" s="3">
        <v>0</v>
      </c>
      <c r="AZ9" s="3">
        <v>105.2</v>
      </c>
      <c r="BA9" s="3">
        <v>58.2</v>
      </c>
      <c r="BB9" s="3">
        <v>36</v>
      </c>
      <c r="BC9" s="3">
        <v>26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0.03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0.02</v>
      </c>
      <c r="BT9" s="3">
        <v>0</v>
      </c>
      <c r="BU9" s="3">
        <v>0</v>
      </c>
      <c r="BV9" s="3">
        <v>0.1</v>
      </c>
      <c r="BW9" s="3">
        <v>0.02</v>
      </c>
      <c r="BX9" s="3">
        <v>0</v>
      </c>
      <c r="BY9" s="3">
        <v>0</v>
      </c>
      <c r="BZ9" s="3">
        <v>0</v>
      </c>
      <c r="CA9" s="3">
        <v>0</v>
      </c>
      <c r="CB9" s="3">
        <v>9.4</v>
      </c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</row>
    <row r="10" spans="1:605" s="19" customFormat="1" ht="12.75" customHeight="1">
      <c r="A10" s="16"/>
      <c r="B10" s="17" t="s">
        <v>93</v>
      </c>
      <c r="C10" s="18"/>
      <c r="D10" s="18">
        <v>24.87</v>
      </c>
      <c r="E10" s="18">
        <v>14.17</v>
      </c>
      <c r="F10" s="18">
        <v>17.89</v>
      </c>
      <c r="G10" s="18">
        <v>2.0699999999999998</v>
      </c>
      <c r="H10" s="18">
        <v>73.08</v>
      </c>
      <c r="I10" s="27">
        <v>531.72</v>
      </c>
      <c r="J10" s="18">
        <v>8.4</v>
      </c>
      <c r="K10" s="18">
        <v>0.11</v>
      </c>
      <c r="L10" s="18">
        <v>0</v>
      </c>
      <c r="M10" s="18">
        <v>0</v>
      </c>
      <c r="N10" s="18">
        <v>24.94</v>
      </c>
      <c r="O10" s="18">
        <v>37.880000000000003</v>
      </c>
      <c r="P10" s="18">
        <v>10.26</v>
      </c>
      <c r="Q10" s="18">
        <v>0</v>
      </c>
      <c r="R10" s="18">
        <v>0</v>
      </c>
      <c r="S10" s="18">
        <v>0.23</v>
      </c>
      <c r="T10" s="18">
        <v>6.88</v>
      </c>
      <c r="U10" s="18">
        <v>514.17999999999995</v>
      </c>
      <c r="V10" s="18">
        <v>1091.3399999999999</v>
      </c>
      <c r="W10" s="18">
        <v>256.07</v>
      </c>
      <c r="X10" s="18">
        <v>199.98</v>
      </c>
      <c r="Y10" s="18">
        <v>399.36</v>
      </c>
      <c r="Z10" s="18">
        <v>13.99</v>
      </c>
      <c r="AA10" s="18">
        <v>1025</v>
      </c>
      <c r="AB10" s="18">
        <v>18.54</v>
      </c>
      <c r="AC10" s="18">
        <v>86.77</v>
      </c>
      <c r="AD10" s="18">
        <v>1.69</v>
      </c>
      <c r="AE10" s="18">
        <v>0.33</v>
      </c>
      <c r="AF10" s="18">
        <v>0.54</v>
      </c>
      <c r="AG10" s="18">
        <v>5.32</v>
      </c>
      <c r="AH10" s="18">
        <v>13.71</v>
      </c>
      <c r="AI10" s="18">
        <v>15.45</v>
      </c>
      <c r="AJ10" s="19">
        <v>0</v>
      </c>
      <c r="AK10" s="19">
        <v>1183.26</v>
      </c>
      <c r="AL10" s="19">
        <v>906.35</v>
      </c>
      <c r="AM10" s="19">
        <v>1639.36</v>
      </c>
      <c r="AN10" s="19">
        <v>2302.84</v>
      </c>
      <c r="AO10" s="19">
        <v>531.87</v>
      </c>
      <c r="AP10" s="19">
        <v>875.63</v>
      </c>
      <c r="AQ10" s="19">
        <v>276.33</v>
      </c>
      <c r="AR10" s="19">
        <v>1013.08</v>
      </c>
      <c r="AS10" s="19">
        <v>1204.82</v>
      </c>
      <c r="AT10" s="19">
        <v>1455.61</v>
      </c>
      <c r="AU10" s="19">
        <v>2032.71</v>
      </c>
      <c r="AV10" s="19">
        <v>732.14</v>
      </c>
      <c r="AW10" s="19">
        <v>1167.6199999999999</v>
      </c>
      <c r="AX10" s="19">
        <v>3979.73</v>
      </c>
      <c r="AY10" s="19">
        <v>220.4</v>
      </c>
      <c r="AZ10" s="19">
        <v>935.09</v>
      </c>
      <c r="BA10" s="19">
        <v>993.56</v>
      </c>
      <c r="BB10" s="19">
        <v>774.35</v>
      </c>
      <c r="BC10" s="19">
        <v>405.03</v>
      </c>
      <c r="BD10" s="19">
        <v>0.13</v>
      </c>
      <c r="BE10" s="19">
        <v>0.06</v>
      </c>
      <c r="BF10" s="19">
        <v>0.03</v>
      </c>
      <c r="BG10" s="19">
        <v>0.08</v>
      </c>
      <c r="BH10" s="19">
        <v>0.08</v>
      </c>
      <c r="BI10" s="19">
        <v>0.41</v>
      </c>
      <c r="BJ10" s="19">
        <v>0</v>
      </c>
      <c r="BK10" s="19">
        <v>1.63</v>
      </c>
      <c r="BL10" s="19">
        <v>0</v>
      </c>
      <c r="BM10" s="19">
        <v>0.44</v>
      </c>
      <c r="BN10" s="19">
        <v>0.01</v>
      </c>
      <c r="BO10" s="19">
        <v>0</v>
      </c>
      <c r="BP10" s="19">
        <v>0</v>
      </c>
      <c r="BQ10" s="19">
        <v>7.0000000000000007E-2</v>
      </c>
      <c r="BR10" s="19">
        <v>0.15</v>
      </c>
      <c r="BS10" s="19">
        <v>1.52</v>
      </c>
      <c r="BT10" s="19">
        <v>0.01</v>
      </c>
      <c r="BU10" s="19">
        <v>0</v>
      </c>
      <c r="BV10" s="19">
        <v>0.88</v>
      </c>
      <c r="BW10" s="19">
        <v>0.72</v>
      </c>
      <c r="BX10" s="19">
        <v>0</v>
      </c>
      <c r="BY10" s="19">
        <v>0</v>
      </c>
      <c r="BZ10" s="19">
        <v>0</v>
      </c>
      <c r="CA10" s="19">
        <v>0</v>
      </c>
      <c r="CB10" s="19">
        <v>426</v>
      </c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</row>
    <row r="11" spans="1:605" ht="12.75" customHeight="1">
      <c r="B11" s="7" t="s">
        <v>96</v>
      </c>
    </row>
    <row r="12" spans="1:605" s="12" customFormat="1" ht="12.75" customHeight="1">
      <c r="A12" s="9" t="str">
        <f>"1/1"</f>
        <v>1/1</v>
      </c>
      <c r="B12" s="10" t="s">
        <v>97</v>
      </c>
      <c r="C12" s="11" t="str">
        <f>"60"</f>
        <v>60</v>
      </c>
      <c r="D12" s="11">
        <v>1.82</v>
      </c>
      <c r="E12" s="11">
        <v>0</v>
      </c>
      <c r="F12" s="11">
        <v>2.4700000000000002</v>
      </c>
      <c r="G12" s="11">
        <v>2.4700000000000002</v>
      </c>
      <c r="H12" s="11">
        <v>6.7</v>
      </c>
      <c r="I12" s="25">
        <v>50.523311999999997</v>
      </c>
      <c r="J12" s="11">
        <v>0.3</v>
      </c>
      <c r="K12" s="11">
        <v>1.56</v>
      </c>
      <c r="L12" s="11">
        <v>0</v>
      </c>
      <c r="M12" s="11">
        <v>0</v>
      </c>
      <c r="N12" s="11">
        <v>1.94</v>
      </c>
      <c r="O12" s="11">
        <v>1.88</v>
      </c>
      <c r="P12" s="11">
        <v>2.88</v>
      </c>
      <c r="Q12" s="11">
        <v>0</v>
      </c>
      <c r="R12" s="11">
        <v>0</v>
      </c>
      <c r="S12" s="11">
        <v>0.06</v>
      </c>
      <c r="T12" s="11">
        <v>0.76</v>
      </c>
      <c r="U12" s="11">
        <v>211.68</v>
      </c>
      <c r="V12" s="11">
        <v>58.21</v>
      </c>
      <c r="W12" s="11">
        <v>11.76</v>
      </c>
      <c r="X12" s="11">
        <v>12.35</v>
      </c>
      <c r="Y12" s="11">
        <v>36.5</v>
      </c>
      <c r="Z12" s="11">
        <v>0.41</v>
      </c>
      <c r="AA12" s="11">
        <v>0</v>
      </c>
      <c r="AB12" s="11">
        <v>176.4</v>
      </c>
      <c r="AC12" s="11">
        <v>30</v>
      </c>
      <c r="AD12" s="11">
        <v>1.18</v>
      </c>
      <c r="AE12" s="11">
        <v>0.06</v>
      </c>
      <c r="AF12" s="11">
        <v>0.03</v>
      </c>
      <c r="AG12" s="11">
        <v>0.41</v>
      </c>
      <c r="AH12" s="11">
        <v>0.78</v>
      </c>
      <c r="AI12" s="11">
        <v>5.88</v>
      </c>
      <c r="AJ12" s="12">
        <v>0</v>
      </c>
      <c r="AK12" s="12">
        <v>94.08</v>
      </c>
      <c r="AL12" s="12">
        <v>82.32</v>
      </c>
      <c r="AM12" s="12">
        <v>135.24</v>
      </c>
      <c r="AN12" s="12">
        <v>135.24</v>
      </c>
      <c r="AO12" s="12">
        <v>17.64</v>
      </c>
      <c r="AP12" s="12">
        <v>88.2</v>
      </c>
      <c r="AQ12" s="12">
        <v>21.17</v>
      </c>
      <c r="AR12" s="12">
        <v>76.44</v>
      </c>
      <c r="AS12" s="12">
        <v>82.32</v>
      </c>
      <c r="AT12" s="12">
        <v>201.68</v>
      </c>
      <c r="AU12" s="12">
        <v>276.36</v>
      </c>
      <c r="AV12" s="12">
        <v>37.630000000000003</v>
      </c>
      <c r="AW12" s="12">
        <v>94.08</v>
      </c>
      <c r="AX12" s="12">
        <v>205.8</v>
      </c>
      <c r="AY12" s="12">
        <v>0</v>
      </c>
      <c r="AZ12" s="12">
        <v>89.96</v>
      </c>
      <c r="BA12" s="12">
        <v>95.84</v>
      </c>
      <c r="BB12" s="12">
        <v>58.8</v>
      </c>
      <c r="BC12" s="12">
        <v>17.05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0.15</v>
      </c>
      <c r="BL12" s="12">
        <v>0</v>
      </c>
      <c r="BM12" s="12">
        <v>0.1</v>
      </c>
      <c r="BN12" s="12">
        <v>0.01</v>
      </c>
      <c r="BO12" s="12">
        <v>0.02</v>
      </c>
      <c r="BP12" s="12">
        <v>0</v>
      </c>
      <c r="BQ12" s="12">
        <v>0</v>
      </c>
      <c r="BR12" s="12">
        <v>0</v>
      </c>
      <c r="BS12" s="12">
        <v>0.56000000000000005</v>
      </c>
      <c r="BT12" s="12">
        <v>0</v>
      </c>
      <c r="BU12" s="12">
        <v>0</v>
      </c>
      <c r="BV12" s="12">
        <v>1.39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50.34</v>
      </c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</row>
    <row r="13" spans="1:605" s="12" customFormat="1" ht="12.75" customHeight="1">
      <c r="A13" s="9" t="str">
        <f>"19/2"</f>
        <v>19/2</v>
      </c>
      <c r="B13" s="10" t="s">
        <v>98</v>
      </c>
      <c r="C13" s="11" t="str">
        <f>"250"</f>
        <v>250</v>
      </c>
      <c r="D13" s="11">
        <v>10.35</v>
      </c>
      <c r="E13" s="11">
        <v>8.3000000000000007</v>
      </c>
      <c r="F13" s="11">
        <v>7.52</v>
      </c>
      <c r="G13" s="11">
        <v>4.88</v>
      </c>
      <c r="H13" s="11">
        <v>19.75</v>
      </c>
      <c r="I13" s="25">
        <v>185.83399999999997</v>
      </c>
      <c r="J13" s="11">
        <v>1.22</v>
      </c>
      <c r="K13" s="11">
        <v>3.25</v>
      </c>
      <c r="L13" s="11">
        <v>0</v>
      </c>
      <c r="M13" s="11">
        <v>0</v>
      </c>
      <c r="N13" s="11">
        <v>2.78</v>
      </c>
      <c r="O13" s="11">
        <v>15.03</v>
      </c>
      <c r="P13" s="11">
        <v>1.94</v>
      </c>
      <c r="Q13" s="11">
        <v>0</v>
      </c>
      <c r="R13" s="11">
        <v>0</v>
      </c>
      <c r="S13" s="11">
        <v>0.25</v>
      </c>
      <c r="T13" s="11">
        <v>2.34</v>
      </c>
      <c r="U13" s="11">
        <v>93.02</v>
      </c>
      <c r="V13" s="11">
        <v>378.15</v>
      </c>
      <c r="W13" s="11">
        <v>17.32</v>
      </c>
      <c r="X13" s="11">
        <v>16.72</v>
      </c>
      <c r="Y13" s="11">
        <v>95.87</v>
      </c>
      <c r="Z13" s="11">
        <v>1</v>
      </c>
      <c r="AA13" s="11">
        <v>8.7799999999999994</v>
      </c>
      <c r="AB13" s="11">
        <v>1220</v>
      </c>
      <c r="AC13" s="11">
        <v>216.5</v>
      </c>
      <c r="AD13" s="11">
        <v>3.04</v>
      </c>
      <c r="AE13" s="11">
        <v>0.12</v>
      </c>
      <c r="AF13" s="11">
        <v>0.09</v>
      </c>
      <c r="AG13" s="11">
        <v>2.41</v>
      </c>
      <c r="AH13" s="11">
        <v>5.61</v>
      </c>
      <c r="AI13" s="11">
        <v>2.19</v>
      </c>
      <c r="AJ13" s="12">
        <v>0</v>
      </c>
      <c r="AK13" s="12">
        <v>524.12</v>
      </c>
      <c r="AL13" s="12">
        <v>418.64</v>
      </c>
      <c r="AM13" s="12">
        <v>742.32</v>
      </c>
      <c r="AN13" s="12">
        <v>873.9</v>
      </c>
      <c r="AO13" s="12">
        <v>230.54</v>
      </c>
      <c r="AP13" s="12">
        <v>496.53</v>
      </c>
      <c r="AQ13" s="12">
        <v>105.8</v>
      </c>
      <c r="AR13" s="12">
        <v>39.69</v>
      </c>
      <c r="AS13" s="12">
        <v>56.52</v>
      </c>
      <c r="AT13" s="12">
        <v>147.69999999999999</v>
      </c>
      <c r="AU13" s="12">
        <v>75.16</v>
      </c>
      <c r="AV13" s="12">
        <v>369.06</v>
      </c>
      <c r="AW13" s="12">
        <v>39.51</v>
      </c>
      <c r="AX13" s="12">
        <v>219.17</v>
      </c>
      <c r="AY13" s="12">
        <v>0</v>
      </c>
      <c r="AZ13" s="12">
        <v>29.7</v>
      </c>
      <c r="BA13" s="12">
        <v>27.27</v>
      </c>
      <c r="BB13" s="12">
        <v>28.87</v>
      </c>
      <c r="BC13" s="12">
        <v>12.86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0.35</v>
      </c>
      <c r="BL13" s="12">
        <v>0</v>
      </c>
      <c r="BM13" s="12">
        <v>0.2</v>
      </c>
      <c r="BN13" s="12">
        <v>0.01</v>
      </c>
      <c r="BO13" s="12">
        <v>0.03</v>
      </c>
      <c r="BP13" s="12">
        <v>0</v>
      </c>
      <c r="BQ13" s="12">
        <v>0</v>
      </c>
      <c r="BR13" s="12">
        <v>0</v>
      </c>
      <c r="BS13" s="12">
        <v>1.21</v>
      </c>
      <c r="BT13" s="12">
        <v>0</v>
      </c>
      <c r="BU13" s="12">
        <v>0</v>
      </c>
      <c r="BV13" s="12">
        <v>2.73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303.32</v>
      </c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</row>
    <row r="14" spans="1:605" s="12" customFormat="1" ht="12.75" customHeight="1">
      <c r="A14" s="9" t="str">
        <f>"24/8"</f>
        <v>24/8</v>
      </c>
      <c r="B14" s="10" t="s">
        <v>99</v>
      </c>
      <c r="C14" s="11" t="str">
        <f>"100"</f>
        <v>100</v>
      </c>
      <c r="D14" s="11">
        <v>13.92</v>
      </c>
      <c r="E14" s="11">
        <v>13.84</v>
      </c>
      <c r="F14" s="11">
        <v>14.96</v>
      </c>
      <c r="G14" s="11">
        <v>4.97</v>
      </c>
      <c r="H14" s="11">
        <v>6.57</v>
      </c>
      <c r="I14" s="25">
        <v>215.11406512000002</v>
      </c>
      <c r="J14" s="11">
        <v>5.85</v>
      </c>
      <c r="K14" s="11">
        <v>3.25</v>
      </c>
      <c r="L14" s="11">
        <v>0</v>
      </c>
      <c r="M14" s="11">
        <v>0</v>
      </c>
      <c r="N14" s="11">
        <v>2.2799999999999998</v>
      </c>
      <c r="O14" s="11">
        <v>3.45</v>
      </c>
      <c r="P14" s="11">
        <v>0.84</v>
      </c>
      <c r="Q14" s="11">
        <v>0</v>
      </c>
      <c r="R14" s="11">
        <v>0</v>
      </c>
      <c r="S14" s="11">
        <v>0.11</v>
      </c>
      <c r="T14" s="11">
        <v>1.67</v>
      </c>
      <c r="U14" s="11">
        <v>292.62</v>
      </c>
      <c r="V14" s="11">
        <v>263.88</v>
      </c>
      <c r="W14" s="11">
        <v>30.21</v>
      </c>
      <c r="X14" s="11">
        <v>24.18</v>
      </c>
      <c r="Y14" s="11">
        <v>151.34</v>
      </c>
      <c r="Z14" s="11">
        <v>2.09</v>
      </c>
      <c r="AA14" s="11">
        <v>16.2</v>
      </c>
      <c r="AB14" s="11">
        <v>1637.6</v>
      </c>
      <c r="AC14" s="11">
        <v>428.2</v>
      </c>
      <c r="AD14" s="11">
        <v>2.76</v>
      </c>
      <c r="AE14" s="11">
        <v>0.05</v>
      </c>
      <c r="AF14" s="11">
        <v>0.14000000000000001</v>
      </c>
      <c r="AG14" s="11">
        <v>2.74</v>
      </c>
      <c r="AH14" s="11">
        <v>6.35</v>
      </c>
      <c r="AI14" s="11">
        <v>0.26</v>
      </c>
      <c r="AJ14" s="12">
        <v>0</v>
      </c>
      <c r="AK14" s="12">
        <v>765.66</v>
      </c>
      <c r="AL14" s="12">
        <v>591.69000000000005</v>
      </c>
      <c r="AM14" s="12">
        <v>1096.81</v>
      </c>
      <c r="AN14" s="12">
        <v>1733.72</v>
      </c>
      <c r="AO14" s="12">
        <v>333.3</v>
      </c>
      <c r="AP14" s="12">
        <v>591.05999999999995</v>
      </c>
      <c r="AQ14" s="12">
        <v>161.55000000000001</v>
      </c>
      <c r="AR14" s="12">
        <v>605.35</v>
      </c>
      <c r="AS14" s="12">
        <v>768.7</v>
      </c>
      <c r="AT14" s="12">
        <v>755.69</v>
      </c>
      <c r="AU14" s="12">
        <v>1261.01</v>
      </c>
      <c r="AV14" s="12">
        <v>487.07</v>
      </c>
      <c r="AW14" s="12">
        <v>646.66</v>
      </c>
      <c r="AX14" s="12">
        <v>2289.98</v>
      </c>
      <c r="AY14" s="12">
        <v>181.23</v>
      </c>
      <c r="AZ14" s="12">
        <v>524.49</v>
      </c>
      <c r="BA14" s="12">
        <v>601.92999999999995</v>
      </c>
      <c r="BB14" s="12">
        <v>490.17</v>
      </c>
      <c r="BC14" s="12">
        <v>205.82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0.28000000000000003</v>
      </c>
      <c r="BL14" s="12">
        <v>0</v>
      </c>
      <c r="BM14" s="12">
        <v>0.18</v>
      </c>
      <c r="BN14" s="12">
        <v>0.01</v>
      </c>
      <c r="BO14" s="12">
        <v>0.03</v>
      </c>
      <c r="BP14" s="12">
        <v>0</v>
      </c>
      <c r="BQ14" s="12">
        <v>0</v>
      </c>
      <c r="BR14" s="12">
        <v>0</v>
      </c>
      <c r="BS14" s="12">
        <v>1.06</v>
      </c>
      <c r="BT14" s="12">
        <v>0</v>
      </c>
      <c r="BU14" s="12">
        <v>0</v>
      </c>
      <c r="BV14" s="12">
        <v>2.85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86.03</v>
      </c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</row>
    <row r="15" spans="1:605" s="12" customFormat="1" ht="12.75" customHeight="1">
      <c r="A15" s="9" t="str">
        <f>"8/11"</f>
        <v>8/11</v>
      </c>
      <c r="B15" s="10" t="s">
        <v>100</v>
      </c>
      <c r="C15" s="11" t="str">
        <f>"30"</f>
        <v>30</v>
      </c>
      <c r="D15" s="11">
        <v>0.21</v>
      </c>
      <c r="E15" s="11">
        <v>0</v>
      </c>
      <c r="F15" s="11">
        <v>0.64</v>
      </c>
      <c r="G15" s="11">
        <v>0.5</v>
      </c>
      <c r="H15" s="11">
        <v>1.55</v>
      </c>
      <c r="I15" s="25">
        <v>12.653760431754</v>
      </c>
      <c r="J15" s="11">
        <v>0.23</v>
      </c>
      <c r="K15" s="11">
        <v>0.36</v>
      </c>
      <c r="L15" s="11">
        <v>0</v>
      </c>
      <c r="M15" s="11">
        <v>0</v>
      </c>
      <c r="N15" s="11">
        <v>0.69</v>
      </c>
      <c r="O15" s="11">
        <v>0.76</v>
      </c>
      <c r="P15" s="11">
        <v>0.11</v>
      </c>
      <c r="Q15" s="11">
        <v>0</v>
      </c>
      <c r="R15" s="11">
        <v>0</v>
      </c>
      <c r="S15" s="11">
        <v>0.04</v>
      </c>
      <c r="T15" s="11">
        <v>7.0000000000000007E-2</v>
      </c>
      <c r="U15" s="11">
        <v>0.7</v>
      </c>
      <c r="V15" s="11">
        <v>14.12</v>
      </c>
      <c r="W15" s="11">
        <v>1</v>
      </c>
      <c r="X15" s="11">
        <v>1.31</v>
      </c>
      <c r="Y15" s="11">
        <v>2.69</v>
      </c>
      <c r="Z15" s="11">
        <v>0.05</v>
      </c>
      <c r="AA15" s="11">
        <v>1.77</v>
      </c>
      <c r="AB15" s="11">
        <v>168.06</v>
      </c>
      <c r="AC15" s="11">
        <v>49.21</v>
      </c>
      <c r="AD15" s="11">
        <v>0.28000000000000003</v>
      </c>
      <c r="AE15" s="11">
        <v>0</v>
      </c>
      <c r="AF15" s="11">
        <v>0</v>
      </c>
      <c r="AG15" s="11">
        <v>0.04</v>
      </c>
      <c r="AH15" s="11">
        <v>0.1</v>
      </c>
      <c r="AI15" s="11">
        <v>0.05</v>
      </c>
      <c r="AJ15" s="12">
        <v>0</v>
      </c>
      <c r="AK15" s="12">
        <v>6.39</v>
      </c>
      <c r="AL15" s="12">
        <v>5.76</v>
      </c>
      <c r="AM15" s="12">
        <v>10.39</v>
      </c>
      <c r="AN15" s="12">
        <v>3.72</v>
      </c>
      <c r="AO15" s="12">
        <v>1.99</v>
      </c>
      <c r="AP15" s="12">
        <v>4.32</v>
      </c>
      <c r="AQ15" s="12">
        <v>1.4</v>
      </c>
      <c r="AR15" s="12">
        <v>6.5</v>
      </c>
      <c r="AS15" s="12">
        <v>4.82</v>
      </c>
      <c r="AT15" s="12">
        <v>5.49</v>
      </c>
      <c r="AU15" s="12">
        <v>6.61</v>
      </c>
      <c r="AV15" s="12">
        <v>2.67</v>
      </c>
      <c r="AW15" s="12">
        <v>4.68</v>
      </c>
      <c r="AX15" s="12">
        <v>40.67</v>
      </c>
      <c r="AY15" s="12">
        <v>0</v>
      </c>
      <c r="AZ15" s="12">
        <v>11.99</v>
      </c>
      <c r="BA15" s="12">
        <v>6.56</v>
      </c>
      <c r="BB15" s="12">
        <v>3.34</v>
      </c>
      <c r="BC15" s="12">
        <v>2.58</v>
      </c>
      <c r="BD15" s="12">
        <v>0.01</v>
      </c>
      <c r="BE15" s="12">
        <v>0</v>
      </c>
      <c r="BF15" s="12">
        <v>0</v>
      </c>
      <c r="BG15" s="12">
        <v>0.01</v>
      </c>
      <c r="BH15" s="12">
        <v>0.01</v>
      </c>
      <c r="BI15" s="12">
        <v>0.02</v>
      </c>
      <c r="BJ15" s="12">
        <v>0</v>
      </c>
      <c r="BK15" s="12">
        <v>0.1</v>
      </c>
      <c r="BL15" s="12">
        <v>0</v>
      </c>
      <c r="BM15" s="12">
        <v>0.04</v>
      </c>
      <c r="BN15" s="12">
        <v>0</v>
      </c>
      <c r="BO15" s="12">
        <v>0</v>
      </c>
      <c r="BP15" s="12">
        <v>0</v>
      </c>
      <c r="BQ15" s="12">
        <v>0</v>
      </c>
      <c r="BR15" s="12">
        <v>0.01</v>
      </c>
      <c r="BS15" s="12">
        <v>0.16</v>
      </c>
      <c r="BT15" s="12">
        <v>0</v>
      </c>
      <c r="BU15" s="12">
        <v>0</v>
      </c>
      <c r="BV15" s="12">
        <v>0.3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30.85</v>
      </c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</row>
    <row r="16" spans="1:605" s="12" customFormat="1" ht="12.75" customHeight="1">
      <c r="A16" s="9" t="str">
        <f>"46/3"</f>
        <v>46/3</v>
      </c>
      <c r="B16" s="10" t="s">
        <v>101</v>
      </c>
      <c r="C16" s="11" t="str">
        <f>"150"</f>
        <v>150</v>
      </c>
      <c r="D16" s="11">
        <v>5.3</v>
      </c>
      <c r="E16" s="11">
        <v>0.03</v>
      </c>
      <c r="F16" s="11">
        <v>2.98</v>
      </c>
      <c r="G16" s="11">
        <v>0.66</v>
      </c>
      <c r="H16" s="11">
        <v>34.11</v>
      </c>
      <c r="I16" s="25">
        <v>183.94017449999998</v>
      </c>
      <c r="J16" s="11">
        <v>1.87</v>
      </c>
      <c r="K16" s="11">
        <v>0.08</v>
      </c>
      <c r="L16" s="11">
        <v>0</v>
      </c>
      <c r="M16" s="11">
        <v>0</v>
      </c>
      <c r="N16" s="11">
        <v>0.97</v>
      </c>
      <c r="O16" s="11">
        <v>31.42</v>
      </c>
      <c r="P16" s="11">
        <v>1.72</v>
      </c>
      <c r="Q16" s="11">
        <v>0</v>
      </c>
      <c r="R16" s="11">
        <v>0</v>
      </c>
      <c r="S16" s="11">
        <v>0</v>
      </c>
      <c r="T16" s="11">
        <v>0.68</v>
      </c>
      <c r="U16" s="11">
        <v>147.26</v>
      </c>
      <c r="V16" s="11">
        <v>56.22</v>
      </c>
      <c r="W16" s="11">
        <v>10.53</v>
      </c>
      <c r="X16" s="11">
        <v>7.17</v>
      </c>
      <c r="Y16" s="11">
        <v>39.83</v>
      </c>
      <c r="Z16" s="11">
        <v>0.73</v>
      </c>
      <c r="AA16" s="11">
        <v>9</v>
      </c>
      <c r="AB16" s="11">
        <v>9</v>
      </c>
      <c r="AC16" s="11">
        <v>16.88</v>
      </c>
      <c r="AD16" s="11">
        <v>0.8</v>
      </c>
      <c r="AE16" s="11">
        <v>0.06</v>
      </c>
      <c r="AF16" s="11">
        <v>0.02</v>
      </c>
      <c r="AG16" s="11">
        <v>0.49</v>
      </c>
      <c r="AH16" s="11">
        <v>1.49</v>
      </c>
      <c r="AI16" s="11">
        <v>0</v>
      </c>
      <c r="AJ16" s="12">
        <v>0</v>
      </c>
      <c r="AK16" s="12">
        <v>229.67</v>
      </c>
      <c r="AL16" s="12">
        <v>209.98</v>
      </c>
      <c r="AM16" s="12">
        <v>393.39</v>
      </c>
      <c r="AN16" s="12">
        <v>122.87</v>
      </c>
      <c r="AO16" s="12">
        <v>74.91</v>
      </c>
      <c r="AP16" s="12">
        <v>152.19</v>
      </c>
      <c r="AQ16" s="12">
        <v>49.94</v>
      </c>
      <c r="AR16" s="12">
        <v>244.06</v>
      </c>
      <c r="AS16" s="12">
        <v>161.38999999999999</v>
      </c>
      <c r="AT16" s="12">
        <v>194.59</v>
      </c>
      <c r="AU16" s="12">
        <v>166.92</v>
      </c>
      <c r="AV16" s="12">
        <v>98.07</v>
      </c>
      <c r="AW16" s="12">
        <v>170.55</v>
      </c>
      <c r="AX16" s="12">
        <v>1497.86</v>
      </c>
      <c r="AY16" s="12">
        <v>0</v>
      </c>
      <c r="AZ16" s="12">
        <v>471.98</v>
      </c>
      <c r="BA16" s="12">
        <v>244.48</v>
      </c>
      <c r="BB16" s="12">
        <v>122.77</v>
      </c>
      <c r="BC16" s="12">
        <v>97.19</v>
      </c>
      <c r="BD16" s="12">
        <v>0.09</v>
      </c>
      <c r="BE16" s="12">
        <v>0.04</v>
      </c>
      <c r="BF16" s="12">
        <v>0.02</v>
      </c>
      <c r="BG16" s="12">
        <v>0.05</v>
      </c>
      <c r="BH16" s="12">
        <v>0.06</v>
      </c>
      <c r="BI16" s="12">
        <v>0.26</v>
      </c>
      <c r="BJ16" s="12">
        <v>0</v>
      </c>
      <c r="BK16" s="12">
        <v>0.81</v>
      </c>
      <c r="BL16" s="12">
        <v>0</v>
      </c>
      <c r="BM16" s="12">
        <v>0.23</v>
      </c>
      <c r="BN16" s="12">
        <v>0</v>
      </c>
      <c r="BO16" s="12">
        <v>0</v>
      </c>
      <c r="BP16" s="12">
        <v>0</v>
      </c>
      <c r="BQ16" s="12">
        <v>0.05</v>
      </c>
      <c r="BR16" s="12">
        <v>0.08</v>
      </c>
      <c r="BS16" s="12">
        <v>0.6</v>
      </c>
      <c r="BT16" s="12">
        <v>0</v>
      </c>
      <c r="BU16" s="12">
        <v>0</v>
      </c>
      <c r="BV16" s="12">
        <v>0.24</v>
      </c>
      <c r="BW16" s="12">
        <v>0.01</v>
      </c>
      <c r="BX16" s="12">
        <v>0</v>
      </c>
      <c r="BY16" s="12">
        <v>0</v>
      </c>
      <c r="BZ16" s="12">
        <v>0</v>
      </c>
      <c r="CA16" s="12">
        <v>0</v>
      </c>
      <c r="CB16" s="12">
        <v>7.57</v>
      </c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</row>
    <row r="17" spans="1:605" s="12" customFormat="1" ht="12.75" customHeight="1">
      <c r="A17" s="9" t="str">
        <f>"6/10"</f>
        <v>6/10</v>
      </c>
      <c r="B17" s="10" t="s">
        <v>102</v>
      </c>
      <c r="C17" s="11" t="str">
        <f>"200"</f>
        <v>200</v>
      </c>
      <c r="D17" s="11">
        <v>1.02</v>
      </c>
      <c r="E17" s="11">
        <v>0</v>
      </c>
      <c r="F17" s="11">
        <v>0.06</v>
      </c>
      <c r="G17" s="11">
        <v>0.06</v>
      </c>
      <c r="H17" s="11">
        <v>23.18</v>
      </c>
      <c r="I17" s="25">
        <v>87.598919999999993</v>
      </c>
      <c r="J17" s="11">
        <v>0.02</v>
      </c>
      <c r="K17" s="11">
        <v>0</v>
      </c>
      <c r="L17" s="11">
        <v>0</v>
      </c>
      <c r="M17" s="11">
        <v>0</v>
      </c>
      <c r="N17" s="11">
        <v>19.190000000000001</v>
      </c>
      <c r="O17" s="11">
        <v>0.56999999999999995</v>
      </c>
      <c r="P17" s="11">
        <v>3.42</v>
      </c>
      <c r="Q17" s="11">
        <v>0</v>
      </c>
      <c r="R17" s="11">
        <v>0</v>
      </c>
      <c r="S17" s="11">
        <v>0.3</v>
      </c>
      <c r="T17" s="11">
        <v>0.81</v>
      </c>
      <c r="U17" s="11">
        <v>3.47</v>
      </c>
      <c r="V17" s="11">
        <v>340.26</v>
      </c>
      <c r="W17" s="11">
        <v>31.33</v>
      </c>
      <c r="X17" s="11">
        <v>19.95</v>
      </c>
      <c r="Y17" s="11">
        <v>27.16</v>
      </c>
      <c r="Z17" s="11">
        <v>0.65</v>
      </c>
      <c r="AA17" s="11">
        <v>0</v>
      </c>
      <c r="AB17" s="11">
        <v>630</v>
      </c>
      <c r="AC17" s="11">
        <v>116.6</v>
      </c>
      <c r="AD17" s="11">
        <v>1.1000000000000001</v>
      </c>
      <c r="AE17" s="11">
        <v>0.02</v>
      </c>
      <c r="AF17" s="11">
        <v>0.04</v>
      </c>
      <c r="AG17" s="11">
        <v>0.51</v>
      </c>
      <c r="AH17" s="11">
        <v>0.78</v>
      </c>
      <c r="AI17" s="11">
        <v>0.32</v>
      </c>
      <c r="AJ17" s="12">
        <v>0</v>
      </c>
      <c r="AK17" s="12">
        <v>0.01</v>
      </c>
      <c r="AL17" s="12">
        <v>0.01</v>
      </c>
      <c r="AM17" s="12">
        <v>0.01</v>
      </c>
      <c r="AN17" s="12">
        <v>0.02</v>
      </c>
      <c r="AO17" s="12">
        <v>0</v>
      </c>
      <c r="AP17" s="12">
        <v>0.01</v>
      </c>
      <c r="AQ17" s="12">
        <v>0</v>
      </c>
      <c r="AR17" s="12">
        <v>0.01</v>
      </c>
      <c r="AS17" s="12">
        <v>0.01</v>
      </c>
      <c r="AT17" s="12">
        <v>0.01</v>
      </c>
      <c r="AU17" s="12">
        <v>0.06</v>
      </c>
      <c r="AV17" s="12">
        <v>0</v>
      </c>
      <c r="AW17" s="12">
        <v>0.01</v>
      </c>
      <c r="AX17" s="12">
        <v>0.03</v>
      </c>
      <c r="AY17" s="12">
        <v>0</v>
      </c>
      <c r="AZ17" s="12">
        <v>0.02</v>
      </c>
      <c r="BA17" s="12">
        <v>0.01</v>
      </c>
      <c r="BB17" s="12">
        <v>0.01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0.01</v>
      </c>
      <c r="BT17" s="12">
        <v>0</v>
      </c>
      <c r="BU17" s="12">
        <v>0</v>
      </c>
      <c r="BV17" s="12">
        <v>0.01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214.01</v>
      </c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</row>
    <row r="18" spans="1:605" s="12" customFormat="1" ht="12.75" customHeight="1">
      <c r="A18" s="9" t="str">
        <f>"пром."</f>
        <v>пром.</v>
      </c>
      <c r="B18" s="10" t="s">
        <v>91</v>
      </c>
      <c r="C18" s="11" t="str">
        <f>"25"</f>
        <v>25</v>
      </c>
      <c r="D18" s="11">
        <v>1.67</v>
      </c>
      <c r="E18" s="11">
        <v>0</v>
      </c>
      <c r="F18" s="11">
        <v>0.18</v>
      </c>
      <c r="G18" s="11">
        <v>0</v>
      </c>
      <c r="H18" s="11">
        <v>12.55</v>
      </c>
      <c r="I18" s="25">
        <v>52.635800000000003</v>
      </c>
      <c r="J18" s="11">
        <v>0</v>
      </c>
      <c r="K18" s="11">
        <v>0</v>
      </c>
      <c r="L18" s="11">
        <v>0</v>
      </c>
      <c r="M18" s="11">
        <v>0</v>
      </c>
      <c r="N18" s="11">
        <v>10.7</v>
      </c>
      <c r="O18" s="11">
        <v>0</v>
      </c>
      <c r="P18" s="11">
        <v>1.85</v>
      </c>
      <c r="Q18" s="11">
        <v>0</v>
      </c>
      <c r="R18" s="11">
        <v>0</v>
      </c>
      <c r="S18" s="11">
        <v>0</v>
      </c>
      <c r="T18" s="11">
        <v>3.01</v>
      </c>
      <c r="U18" s="11">
        <v>10.08</v>
      </c>
      <c r="V18" s="11">
        <v>468.1</v>
      </c>
      <c r="W18" s="11">
        <v>185.09</v>
      </c>
      <c r="X18" s="11">
        <v>58.12</v>
      </c>
      <c r="Y18" s="11">
        <v>52.43</v>
      </c>
      <c r="Z18" s="11">
        <v>6.22</v>
      </c>
      <c r="AA18" s="11">
        <v>840</v>
      </c>
      <c r="AB18" s="11">
        <v>0</v>
      </c>
      <c r="AC18" s="11">
        <v>52.5</v>
      </c>
      <c r="AD18" s="11">
        <v>0.42</v>
      </c>
      <c r="AE18" s="11">
        <v>0.05</v>
      </c>
      <c r="AF18" s="11">
        <v>0.27</v>
      </c>
      <c r="AG18" s="11">
        <v>0</v>
      </c>
      <c r="AH18" s="11">
        <v>2.2400000000000002</v>
      </c>
      <c r="AI18" s="11">
        <v>12.5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0.01</v>
      </c>
      <c r="BH18" s="12">
        <v>0</v>
      </c>
      <c r="BI18" s="12">
        <v>0.02</v>
      </c>
      <c r="BJ18" s="12">
        <v>0</v>
      </c>
      <c r="BK18" s="12">
        <v>0.22</v>
      </c>
      <c r="BL18" s="12">
        <v>0</v>
      </c>
      <c r="BM18" s="12">
        <v>7.0000000000000007E-2</v>
      </c>
      <c r="BN18" s="12">
        <v>0</v>
      </c>
      <c r="BO18" s="12">
        <v>0</v>
      </c>
      <c r="BP18" s="12">
        <v>0</v>
      </c>
      <c r="BQ18" s="12">
        <v>0</v>
      </c>
      <c r="BR18" s="12">
        <v>0.02</v>
      </c>
      <c r="BS18" s="12">
        <v>7.0000000000000007E-2</v>
      </c>
      <c r="BT18" s="12">
        <v>0</v>
      </c>
      <c r="BU18" s="12">
        <v>0</v>
      </c>
      <c r="BV18" s="12">
        <v>0.14000000000000001</v>
      </c>
      <c r="BW18" s="12">
        <v>0.54</v>
      </c>
      <c r="BX18" s="12">
        <v>0</v>
      </c>
      <c r="BY18" s="12">
        <v>0</v>
      </c>
      <c r="BZ18" s="12">
        <v>0</v>
      </c>
      <c r="CA18" s="12">
        <v>0</v>
      </c>
      <c r="CB18" s="12">
        <v>2</v>
      </c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</row>
    <row r="19" spans="1:605" s="3" customFormat="1" ht="12.75" customHeight="1">
      <c r="A19" s="13" t="str">
        <f>"пром."</f>
        <v>пром.</v>
      </c>
      <c r="B19" s="14" t="s">
        <v>92</v>
      </c>
      <c r="C19" s="15" t="str">
        <f>"20"</f>
        <v>20</v>
      </c>
      <c r="D19" s="15">
        <v>1.32</v>
      </c>
      <c r="E19" s="15">
        <v>0</v>
      </c>
      <c r="F19" s="15">
        <v>0.24</v>
      </c>
      <c r="G19" s="15">
        <v>0.24</v>
      </c>
      <c r="H19" s="15">
        <v>8.34</v>
      </c>
      <c r="I19" s="26">
        <v>38.676000000000002</v>
      </c>
      <c r="J19" s="15">
        <v>0.04</v>
      </c>
      <c r="K19" s="15">
        <v>0</v>
      </c>
      <c r="L19" s="15">
        <v>0</v>
      </c>
      <c r="M19" s="15">
        <v>0</v>
      </c>
      <c r="N19" s="15">
        <v>0.24</v>
      </c>
      <c r="O19" s="15">
        <v>6.44</v>
      </c>
      <c r="P19" s="15">
        <v>1.66</v>
      </c>
      <c r="Q19" s="15">
        <v>0</v>
      </c>
      <c r="R19" s="15">
        <v>0</v>
      </c>
      <c r="S19" s="15">
        <v>0.2</v>
      </c>
      <c r="T19" s="15">
        <v>0.5</v>
      </c>
      <c r="U19" s="15">
        <v>122</v>
      </c>
      <c r="V19" s="15">
        <v>49</v>
      </c>
      <c r="W19" s="15">
        <v>7</v>
      </c>
      <c r="X19" s="15">
        <v>9.4</v>
      </c>
      <c r="Y19" s="15">
        <v>31.6</v>
      </c>
      <c r="Z19" s="15">
        <v>0.78</v>
      </c>
      <c r="AA19" s="15">
        <v>0</v>
      </c>
      <c r="AB19" s="15">
        <v>1</v>
      </c>
      <c r="AC19" s="15">
        <v>0.2</v>
      </c>
      <c r="AD19" s="15">
        <v>0.28000000000000003</v>
      </c>
      <c r="AE19" s="15">
        <v>0.04</v>
      </c>
      <c r="AF19" s="15">
        <v>0.02</v>
      </c>
      <c r="AG19" s="15">
        <v>0.14000000000000001</v>
      </c>
      <c r="AH19" s="15">
        <v>0.4</v>
      </c>
      <c r="AI19" s="15">
        <v>0</v>
      </c>
      <c r="AJ19" s="3">
        <v>0</v>
      </c>
      <c r="AK19" s="3">
        <v>64.400000000000006</v>
      </c>
      <c r="AL19" s="3">
        <v>49.6</v>
      </c>
      <c r="AM19" s="3">
        <v>85.4</v>
      </c>
      <c r="AN19" s="3">
        <v>44.6</v>
      </c>
      <c r="AO19" s="3">
        <v>18.600000000000001</v>
      </c>
      <c r="AP19" s="3">
        <v>39.6</v>
      </c>
      <c r="AQ19" s="3">
        <v>16</v>
      </c>
      <c r="AR19" s="3">
        <v>74.2</v>
      </c>
      <c r="AS19" s="3">
        <v>59.4</v>
      </c>
      <c r="AT19" s="3">
        <v>58.2</v>
      </c>
      <c r="AU19" s="3">
        <v>92.8</v>
      </c>
      <c r="AV19" s="3">
        <v>24.8</v>
      </c>
      <c r="AW19" s="3">
        <v>62</v>
      </c>
      <c r="AX19" s="3">
        <v>311.8</v>
      </c>
      <c r="AY19" s="3">
        <v>0</v>
      </c>
      <c r="AZ19" s="3">
        <v>105.2</v>
      </c>
      <c r="BA19" s="3">
        <v>58.2</v>
      </c>
      <c r="BB19" s="3">
        <v>36</v>
      </c>
      <c r="BC19" s="3">
        <v>26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0.03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0.02</v>
      </c>
      <c r="BT19" s="3">
        <v>0</v>
      </c>
      <c r="BU19" s="3">
        <v>0</v>
      </c>
      <c r="BV19" s="3">
        <v>0.1</v>
      </c>
      <c r="BW19" s="3">
        <v>0.02</v>
      </c>
      <c r="BX19" s="3">
        <v>0</v>
      </c>
      <c r="BY19" s="3">
        <v>0</v>
      </c>
      <c r="BZ19" s="3">
        <v>0</v>
      </c>
      <c r="CA19" s="3">
        <v>0</v>
      </c>
      <c r="CB19" s="3">
        <v>9.4</v>
      </c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</row>
    <row r="20" spans="1:605" s="19" customFormat="1" ht="12.75" customHeight="1">
      <c r="A20" s="16"/>
      <c r="B20" s="17" t="s">
        <v>103</v>
      </c>
      <c r="C20" s="18"/>
      <c r="D20" s="18">
        <v>35.619999999999997</v>
      </c>
      <c r="E20" s="18">
        <v>22.17</v>
      </c>
      <c r="F20" s="18">
        <v>29.03</v>
      </c>
      <c r="G20" s="18">
        <v>13.78</v>
      </c>
      <c r="H20" s="18">
        <v>112.75</v>
      </c>
      <c r="I20" s="27">
        <v>826.98</v>
      </c>
      <c r="J20" s="18">
        <v>9.5299999999999994</v>
      </c>
      <c r="K20" s="18">
        <v>8.5</v>
      </c>
      <c r="L20" s="18">
        <v>0</v>
      </c>
      <c r="M20" s="18">
        <v>0</v>
      </c>
      <c r="N20" s="18">
        <v>38.79</v>
      </c>
      <c r="O20" s="18">
        <v>59.55</v>
      </c>
      <c r="P20" s="18">
        <v>14.41</v>
      </c>
      <c r="Q20" s="18">
        <v>0</v>
      </c>
      <c r="R20" s="18">
        <v>0</v>
      </c>
      <c r="S20" s="18">
        <v>0.96</v>
      </c>
      <c r="T20" s="18">
        <v>9.84</v>
      </c>
      <c r="U20" s="18">
        <v>880.82</v>
      </c>
      <c r="V20" s="18">
        <v>1627.95</v>
      </c>
      <c r="W20" s="18">
        <v>294.24</v>
      </c>
      <c r="X20" s="18">
        <v>149.21</v>
      </c>
      <c r="Y20" s="18">
        <v>437.41</v>
      </c>
      <c r="Z20" s="18">
        <v>11.93</v>
      </c>
      <c r="AA20" s="18">
        <v>875.75</v>
      </c>
      <c r="AB20" s="18">
        <v>3842.06</v>
      </c>
      <c r="AC20" s="18">
        <v>910.08</v>
      </c>
      <c r="AD20" s="18">
        <v>9.86</v>
      </c>
      <c r="AE20" s="18">
        <v>0.41</v>
      </c>
      <c r="AF20" s="18">
        <v>0.6</v>
      </c>
      <c r="AG20" s="18">
        <v>6.74</v>
      </c>
      <c r="AH20" s="18">
        <v>17.739999999999998</v>
      </c>
      <c r="AI20" s="18">
        <v>21.2</v>
      </c>
      <c r="AJ20" s="19">
        <v>0</v>
      </c>
      <c r="AK20" s="19">
        <v>1684.33</v>
      </c>
      <c r="AL20" s="19">
        <v>1357.99</v>
      </c>
      <c r="AM20" s="19">
        <v>2463.5700000000002</v>
      </c>
      <c r="AN20" s="19">
        <v>2914.08</v>
      </c>
      <c r="AO20" s="19">
        <v>676.97</v>
      </c>
      <c r="AP20" s="19">
        <v>1371.91</v>
      </c>
      <c r="AQ20" s="19">
        <v>355.85</v>
      </c>
      <c r="AR20" s="19">
        <v>1046.26</v>
      </c>
      <c r="AS20" s="19">
        <v>1133.1600000000001</v>
      </c>
      <c r="AT20" s="19">
        <v>1363.37</v>
      </c>
      <c r="AU20" s="19">
        <v>1878.91</v>
      </c>
      <c r="AV20" s="19">
        <v>1019.3</v>
      </c>
      <c r="AW20" s="19">
        <v>1017.49</v>
      </c>
      <c r="AX20" s="19">
        <v>4565.29</v>
      </c>
      <c r="AY20" s="19">
        <v>181.23</v>
      </c>
      <c r="AZ20" s="19">
        <v>1233.3399999999999</v>
      </c>
      <c r="BA20" s="19">
        <v>1034.31</v>
      </c>
      <c r="BB20" s="19">
        <v>739.95</v>
      </c>
      <c r="BC20" s="19">
        <v>361.51</v>
      </c>
      <c r="BD20" s="19">
        <v>0.1</v>
      </c>
      <c r="BE20" s="19">
        <v>0.04</v>
      </c>
      <c r="BF20" s="19">
        <v>0.02</v>
      </c>
      <c r="BG20" s="19">
        <v>0.06</v>
      </c>
      <c r="BH20" s="19">
        <v>7.0000000000000007E-2</v>
      </c>
      <c r="BI20" s="19">
        <v>0.31</v>
      </c>
      <c r="BJ20" s="19">
        <v>0</v>
      </c>
      <c r="BK20" s="19">
        <v>1.93</v>
      </c>
      <c r="BL20" s="19">
        <v>0</v>
      </c>
      <c r="BM20" s="19">
        <v>0.82</v>
      </c>
      <c r="BN20" s="19">
        <v>0.04</v>
      </c>
      <c r="BO20" s="19">
        <v>0.08</v>
      </c>
      <c r="BP20" s="19">
        <v>0</v>
      </c>
      <c r="BQ20" s="19">
        <v>0.05</v>
      </c>
      <c r="BR20" s="19">
        <v>0.12</v>
      </c>
      <c r="BS20" s="19">
        <v>3.69</v>
      </c>
      <c r="BT20" s="19">
        <v>0</v>
      </c>
      <c r="BU20" s="19">
        <v>0</v>
      </c>
      <c r="BV20" s="19">
        <v>7.75</v>
      </c>
      <c r="BW20" s="19">
        <v>0.56000000000000005</v>
      </c>
      <c r="BX20" s="19">
        <v>0</v>
      </c>
      <c r="BY20" s="19">
        <v>0</v>
      </c>
      <c r="BZ20" s="19">
        <v>0</v>
      </c>
      <c r="CA20" s="19">
        <v>0</v>
      </c>
      <c r="CB20" s="19">
        <v>703.52</v>
      </c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</row>
    <row r="21" spans="1:605" s="19" customFormat="1" ht="12.75" customHeight="1">
      <c r="A21" s="16"/>
      <c r="B21" s="17" t="s">
        <v>94</v>
      </c>
      <c r="C21" s="18"/>
      <c r="D21" s="18">
        <f>SUM(D10+D20)</f>
        <v>60.489999999999995</v>
      </c>
      <c r="E21" s="18">
        <f t="shared" ref="E21:I21" si="0">SUM(E10+E20)</f>
        <v>36.340000000000003</v>
      </c>
      <c r="F21" s="18">
        <f t="shared" si="0"/>
        <v>46.92</v>
      </c>
      <c r="G21" s="18">
        <f t="shared" si="0"/>
        <v>15.85</v>
      </c>
      <c r="H21" s="18">
        <f>SUM(H10+H20)</f>
        <v>185.82999999999998</v>
      </c>
      <c r="I21" s="27">
        <f t="shared" si="0"/>
        <v>1358.7</v>
      </c>
      <c r="J21" s="18">
        <v>9.5299999999999994</v>
      </c>
      <c r="K21" s="18">
        <v>8.5</v>
      </c>
      <c r="L21" s="18">
        <v>0</v>
      </c>
      <c r="M21" s="18">
        <v>0</v>
      </c>
      <c r="N21" s="18">
        <v>38.79</v>
      </c>
      <c r="O21" s="18">
        <v>59.55</v>
      </c>
      <c r="P21" s="18">
        <v>14.41</v>
      </c>
      <c r="Q21" s="18">
        <v>0</v>
      </c>
      <c r="R21" s="18">
        <v>0</v>
      </c>
      <c r="S21" s="18">
        <v>0.96</v>
      </c>
      <c r="T21" s="18">
        <v>9.84</v>
      </c>
      <c r="U21" s="18">
        <v>880.82</v>
      </c>
      <c r="V21" s="18">
        <v>1627.95</v>
      </c>
      <c r="W21" s="18">
        <v>294.24</v>
      </c>
      <c r="X21" s="18">
        <v>149.21</v>
      </c>
      <c r="Y21" s="18">
        <v>437.41</v>
      </c>
      <c r="Z21" s="18">
        <v>11.93</v>
      </c>
      <c r="AA21" s="18">
        <v>875.75</v>
      </c>
      <c r="AB21" s="18">
        <v>3842.06</v>
      </c>
      <c r="AC21" s="18">
        <v>910.08</v>
      </c>
      <c r="AD21" s="18">
        <v>9.86</v>
      </c>
      <c r="AE21" s="18">
        <v>0.41</v>
      </c>
      <c r="AF21" s="18">
        <v>0.6</v>
      </c>
      <c r="AG21" s="18">
        <v>6.74</v>
      </c>
      <c r="AH21" s="18">
        <v>17.739999999999998</v>
      </c>
      <c r="AI21" s="18">
        <v>21.2</v>
      </c>
      <c r="AJ21" s="19">
        <v>0</v>
      </c>
      <c r="AK21" s="19">
        <v>1684.33</v>
      </c>
      <c r="AL21" s="19">
        <v>1357.99</v>
      </c>
      <c r="AM21" s="19">
        <v>2463.5700000000002</v>
      </c>
      <c r="AN21" s="19">
        <v>2914.08</v>
      </c>
      <c r="AO21" s="19">
        <v>676.97</v>
      </c>
      <c r="AP21" s="19">
        <v>1371.91</v>
      </c>
      <c r="AQ21" s="19">
        <v>355.85</v>
      </c>
      <c r="AR21" s="19">
        <v>1046.26</v>
      </c>
      <c r="AS21" s="19">
        <v>1133.1600000000001</v>
      </c>
      <c r="AT21" s="19">
        <v>1363.37</v>
      </c>
      <c r="AU21" s="19">
        <v>1878.91</v>
      </c>
      <c r="AV21" s="19">
        <v>1019.3</v>
      </c>
      <c r="AW21" s="19">
        <v>1017.49</v>
      </c>
      <c r="AX21" s="19">
        <v>4565.29</v>
      </c>
      <c r="AY21" s="19">
        <v>181.23</v>
      </c>
      <c r="AZ21" s="19">
        <v>1233.3399999999999</v>
      </c>
      <c r="BA21" s="19">
        <v>1034.31</v>
      </c>
      <c r="BB21" s="19">
        <v>739.95</v>
      </c>
      <c r="BC21" s="19">
        <v>361.51</v>
      </c>
      <c r="BD21" s="19">
        <v>0.1</v>
      </c>
      <c r="BE21" s="19">
        <v>0.04</v>
      </c>
      <c r="BF21" s="19">
        <v>0.02</v>
      </c>
      <c r="BG21" s="19">
        <v>0.06</v>
      </c>
      <c r="BH21" s="19">
        <v>7.0000000000000007E-2</v>
      </c>
      <c r="BI21" s="19">
        <v>0.31</v>
      </c>
      <c r="BJ21" s="19">
        <v>0</v>
      </c>
      <c r="BK21" s="19">
        <v>1.93</v>
      </c>
      <c r="BL21" s="19">
        <v>0</v>
      </c>
      <c r="BM21" s="19">
        <v>0.82</v>
      </c>
      <c r="BN21" s="19">
        <v>0.04</v>
      </c>
      <c r="BO21" s="19">
        <v>0.08</v>
      </c>
      <c r="BP21" s="19">
        <v>0</v>
      </c>
      <c r="BQ21" s="19">
        <v>0.05</v>
      </c>
      <c r="BR21" s="19">
        <v>0.12</v>
      </c>
      <c r="BS21" s="19">
        <v>3.69</v>
      </c>
      <c r="BT21" s="19">
        <v>0</v>
      </c>
      <c r="BU21" s="19">
        <v>0</v>
      </c>
      <c r="BV21" s="19">
        <v>7.75</v>
      </c>
      <c r="BW21" s="19">
        <v>0.56000000000000005</v>
      </c>
      <c r="BX21" s="19">
        <v>0</v>
      </c>
      <c r="BY21" s="19">
        <v>0</v>
      </c>
      <c r="BZ21" s="19">
        <v>0</v>
      </c>
      <c r="CA21" s="19">
        <v>0</v>
      </c>
      <c r="CB21" s="19">
        <v>703.52</v>
      </c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</row>
    <row r="23" spans="1:605" ht="12.75" customHeight="1">
      <c r="B23" s="20" t="s">
        <v>95</v>
      </c>
    </row>
    <row r="24" spans="1:605" ht="12.75" customHeight="1">
      <c r="B24" s="7" t="s">
        <v>87</v>
      </c>
    </row>
    <row r="25" spans="1:605" s="12" customFormat="1" ht="12.75" customHeight="1">
      <c r="A25" s="9" t="str">
        <f>"29/1"</f>
        <v>29/1</v>
      </c>
      <c r="B25" s="10" t="s">
        <v>105</v>
      </c>
      <c r="C25" s="11" t="str">
        <f>"80"</f>
        <v>80</v>
      </c>
      <c r="D25" s="11">
        <v>0.92</v>
      </c>
      <c r="E25" s="11">
        <v>0</v>
      </c>
      <c r="F25" s="11">
        <v>4.76</v>
      </c>
      <c r="G25" s="11">
        <v>4.76</v>
      </c>
      <c r="H25" s="11">
        <v>8.75</v>
      </c>
      <c r="I25" s="25">
        <v>77.561355200000008</v>
      </c>
      <c r="J25" s="11">
        <v>0.6</v>
      </c>
      <c r="K25" s="11">
        <v>3.12</v>
      </c>
      <c r="L25" s="11">
        <v>0</v>
      </c>
      <c r="M25" s="11">
        <v>0</v>
      </c>
      <c r="N25" s="11">
        <v>6.96</v>
      </c>
      <c r="O25" s="11">
        <v>0.14000000000000001</v>
      </c>
      <c r="P25" s="11">
        <v>1.65</v>
      </c>
      <c r="Q25" s="11">
        <v>0</v>
      </c>
      <c r="R25" s="11">
        <v>0</v>
      </c>
      <c r="S25" s="11">
        <v>0.22</v>
      </c>
      <c r="T25" s="11">
        <v>0.73</v>
      </c>
      <c r="U25" s="11">
        <v>14.34</v>
      </c>
      <c r="V25" s="11">
        <v>140.76</v>
      </c>
      <c r="W25" s="11">
        <v>19.260000000000002</v>
      </c>
      <c r="X25" s="11">
        <v>27.01</v>
      </c>
      <c r="Y25" s="11">
        <v>39.18</v>
      </c>
      <c r="Z25" s="11">
        <v>0.5</v>
      </c>
      <c r="AA25" s="11">
        <v>0</v>
      </c>
      <c r="AB25" s="11">
        <v>7397.04</v>
      </c>
      <c r="AC25" s="11">
        <v>1480</v>
      </c>
      <c r="AD25" s="11">
        <v>2.41</v>
      </c>
      <c r="AE25" s="11">
        <v>0.03</v>
      </c>
      <c r="AF25" s="11">
        <v>0.04</v>
      </c>
      <c r="AG25" s="11">
        <v>0.57999999999999996</v>
      </c>
      <c r="AH25" s="11">
        <v>0.81</v>
      </c>
      <c r="AI25" s="11">
        <v>1.27</v>
      </c>
      <c r="AJ25" s="12">
        <v>0</v>
      </c>
      <c r="AK25" s="12">
        <v>30.56</v>
      </c>
      <c r="AL25" s="12">
        <v>24.87</v>
      </c>
      <c r="AM25" s="12">
        <v>31.27</v>
      </c>
      <c r="AN25" s="12">
        <v>27.01</v>
      </c>
      <c r="AO25" s="12">
        <v>6.4</v>
      </c>
      <c r="AP25" s="12">
        <v>22.74</v>
      </c>
      <c r="AQ25" s="12">
        <v>5.69</v>
      </c>
      <c r="AR25" s="12">
        <v>22.03</v>
      </c>
      <c r="AS25" s="12">
        <v>34.11</v>
      </c>
      <c r="AT25" s="12">
        <v>29.14</v>
      </c>
      <c r="AU25" s="12">
        <v>95.94</v>
      </c>
      <c r="AV25" s="12">
        <v>9.9499999999999993</v>
      </c>
      <c r="AW25" s="12">
        <v>20.61</v>
      </c>
      <c r="AX25" s="12">
        <v>167.01</v>
      </c>
      <c r="AY25" s="12">
        <v>0</v>
      </c>
      <c r="AZ25" s="12">
        <v>21.32</v>
      </c>
      <c r="BA25" s="12">
        <v>23.45</v>
      </c>
      <c r="BB25" s="12">
        <v>12.79</v>
      </c>
      <c r="BC25" s="12">
        <v>8.5299999999999994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0.28999999999999998</v>
      </c>
      <c r="BL25" s="12">
        <v>0</v>
      </c>
      <c r="BM25" s="12">
        <v>0.19</v>
      </c>
      <c r="BN25" s="12">
        <v>0.01</v>
      </c>
      <c r="BO25" s="12">
        <v>0.03</v>
      </c>
      <c r="BP25" s="12">
        <v>0</v>
      </c>
      <c r="BQ25" s="12">
        <v>0</v>
      </c>
      <c r="BR25" s="12">
        <v>0</v>
      </c>
      <c r="BS25" s="12">
        <v>1.1100000000000001</v>
      </c>
      <c r="BT25" s="12">
        <v>0</v>
      </c>
      <c r="BU25" s="12">
        <v>0</v>
      </c>
      <c r="BV25" s="12">
        <v>2.78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65.13</v>
      </c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</row>
    <row r="26" spans="1:605" s="12" customFormat="1" ht="12.75" customHeight="1">
      <c r="A26" s="9" t="str">
        <f>"8/5"</f>
        <v>8/5</v>
      </c>
      <c r="B26" s="10" t="s">
        <v>106</v>
      </c>
      <c r="C26" s="11" t="str">
        <f>"150"</f>
        <v>150</v>
      </c>
      <c r="D26" s="11">
        <v>25.35</v>
      </c>
      <c r="E26" s="11">
        <v>24.32</v>
      </c>
      <c r="F26" s="11">
        <v>14.4</v>
      </c>
      <c r="G26" s="11">
        <v>1.52</v>
      </c>
      <c r="H26" s="11">
        <v>20.149999999999999</v>
      </c>
      <c r="I26" s="25">
        <v>313.88174624999994</v>
      </c>
      <c r="J26" s="11">
        <v>7.83</v>
      </c>
      <c r="K26" s="11">
        <v>0.98</v>
      </c>
      <c r="L26" s="11">
        <v>0</v>
      </c>
      <c r="M26" s="11">
        <v>0</v>
      </c>
      <c r="N26" s="11">
        <v>13.47</v>
      </c>
      <c r="O26" s="11">
        <v>6.34</v>
      </c>
      <c r="P26" s="11">
        <v>0.33</v>
      </c>
      <c r="Q26" s="11">
        <v>0</v>
      </c>
      <c r="R26" s="11">
        <v>0</v>
      </c>
      <c r="S26" s="11">
        <v>1.68</v>
      </c>
      <c r="T26" s="11">
        <v>1.89</v>
      </c>
      <c r="U26" s="11">
        <v>190.24</v>
      </c>
      <c r="V26" s="11">
        <v>161.5</v>
      </c>
      <c r="W26" s="11">
        <v>212.29</v>
      </c>
      <c r="X26" s="11">
        <v>31.11</v>
      </c>
      <c r="Y26" s="11">
        <v>276.72000000000003</v>
      </c>
      <c r="Z26" s="11">
        <v>0.76</v>
      </c>
      <c r="AA26" s="11">
        <v>82.65</v>
      </c>
      <c r="AB26" s="11">
        <v>41.58</v>
      </c>
      <c r="AC26" s="11">
        <v>94.71</v>
      </c>
      <c r="AD26" s="11">
        <v>1.1299999999999999</v>
      </c>
      <c r="AE26" s="11">
        <v>0.06</v>
      </c>
      <c r="AF26" s="11">
        <v>0.35</v>
      </c>
      <c r="AG26" s="11">
        <v>0.62</v>
      </c>
      <c r="AH26" s="11">
        <v>5.91</v>
      </c>
      <c r="AI26" s="11">
        <v>0.35</v>
      </c>
      <c r="AJ26" s="12">
        <v>0</v>
      </c>
      <c r="AK26" s="12">
        <v>1217.51</v>
      </c>
      <c r="AL26" s="12">
        <v>1002.59</v>
      </c>
      <c r="AM26" s="12">
        <v>1864.57</v>
      </c>
      <c r="AN26" s="12">
        <v>1444.23</v>
      </c>
      <c r="AO26" s="12">
        <v>556.63</v>
      </c>
      <c r="AP26" s="12">
        <v>939.27</v>
      </c>
      <c r="AQ26" s="12">
        <v>306.25</v>
      </c>
      <c r="AR26" s="12">
        <v>1109.05</v>
      </c>
      <c r="AS26" s="12">
        <v>104.82</v>
      </c>
      <c r="AT26" s="12">
        <v>119.26</v>
      </c>
      <c r="AU26" s="12">
        <v>159.51</v>
      </c>
      <c r="AV26" s="12">
        <v>645.30999999999995</v>
      </c>
      <c r="AW26" s="12">
        <v>85.62</v>
      </c>
      <c r="AX26" s="12">
        <v>491.8</v>
      </c>
      <c r="AY26" s="12">
        <v>0.8</v>
      </c>
      <c r="AZ26" s="12">
        <v>143.38</v>
      </c>
      <c r="BA26" s="12">
        <v>127.12</v>
      </c>
      <c r="BB26" s="12">
        <v>1219.19</v>
      </c>
      <c r="BC26" s="12">
        <v>134.66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0.09</v>
      </c>
      <c r="BL26" s="12">
        <v>0</v>
      </c>
      <c r="BM26" s="12">
        <v>0.06</v>
      </c>
      <c r="BN26" s="12">
        <v>0</v>
      </c>
      <c r="BO26" s="12">
        <v>0.01</v>
      </c>
      <c r="BP26" s="12">
        <v>0</v>
      </c>
      <c r="BQ26" s="12">
        <v>0</v>
      </c>
      <c r="BR26" s="12">
        <v>0</v>
      </c>
      <c r="BS26" s="12">
        <v>0.34</v>
      </c>
      <c r="BT26" s="12">
        <v>0</v>
      </c>
      <c r="BU26" s="12">
        <v>0</v>
      </c>
      <c r="BV26" s="12">
        <v>0.84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2">
        <v>110.71</v>
      </c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</row>
    <row r="27" spans="1:605" s="12" customFormat="1" ht="12.75" customHeight="1">
      <c r="A27" s="9" t="s">
        <v>168</v>
      </c>
      <c r="B27" s="10" t="s">
        <v>107</v>
      </c>
      <c r="C27" s="11" t="str">
        <f>"30"</f>
        <v>30</v>
      </c>
      <c r="D27" s="11">
        <v>2.16</v>
      </c>
      <c r="E27" s="11">
        <v>2.16</v>
      </c>
      <c r="F27" s="11">
        <v>2.5499999999999998</v>
      </c>
      <c r="G27" s="11">
        <v>0</v>
      </c>
      <c r="H27" s="11">
        <v>16.649999999999999</v>
      </c>
      <c r="I27" s="25">
        <v>95.219999999999985</v>
      </c>
      <c r="J27" s="11">
        <v>1.56</v>
      </c>
      <c r="K27" s="11">
        <v>0</v>
      </c>
      <c r="L27" s="11">
        <v>0</v>
      </c>
      <c r="M27" s="11">
        <v>0</v>
      </c>
      <c r="N27" s="11">
        <v>16.649999999999999</v>
      </c>
      <c r="O27" s="11">
        <v>0</v>
      </c>
      <c r="P27" s="11">
        <v>0</v>
      </c>
      <c r="Q27" s="11">
        <v>0</v>
      </c>
      <c r="R27" s="11">
        <v>0</v>
      </c>
      <c r="S27" s="11">
        <v>0.12</v>
      </c>
      <c r="T27" s="11">
        <v>0.54</v>
      </c>
      <c r="U27" s="11">
        <v>39</v>
      </c>
      <c r="V27" s="11">
        <v>109.5</v>
      </c>
      <c r="W27" s="11">
        <v>92.1</v>
      </c>
      <c r="X27" s="11">
        <v>10.199999999999999</v>
      </c>
      <c r="Y27" s="11">
        <v>65.7</v>
      </c>
      <c r="Z27" s="11">
        <v>0.06</v>
      </c>
      <c r="AA27" s="11">
        <v>12.6</v>
      </c>
      <c r="AB27" s="11">
        <v>9</v>
      </c>
      <c r="AC27" s="11">
        <v>14.1</v>
      </c>
      <c r="AD27" s="11">
        <v>0.06</v>
      </c>
      <c r="AE27" s="11">
        <v>0.02</v>
      </c>
      <c r="AF27" s="11">
        <v>0.11</v>
      </c>
      <c r="AG27" s="11">
        <v>0.06</v>
      </c>
      <c r="AH27" s="11">
        <v>0.54</v>
      </c>
      <c r="AI27" s="11">
        <v>0.3</v>
      </c>
      <c r="AJ27" s="12">
        <v>0</v>
      </c>
      <c r="AK27" s="12">
        <v>135.9</v>
      </c>
      <c r="AL27" s="12">
        <v>125.4</v>
      </c>
      <c r="AM27" s="12">
        <v>161.4</v>
      </c>
      <c r="AN27" s="12">
        <v>162</v>
      </c>
      <c r="AO27" s="12">
        <v>49.5</v>
      </c>
      <c r="AP27" s="12">
        <v>91.2</v>
      </c>
      <c r="AQ27" s="12">
        <v>28.5</v>
      </c>
      <c r="AR27" s="12">
        <v>96</v>
      </c>
      <c r="AS27" s="12">
        <v>70.8</v>
      </c>
      <c r="AT27" s="12">
        <v>72</v>
      </c>
      <c r="AU27" s="12">
        <v>159</v>
      </c>
      <c r="AV27" s="12">
        <v>51</v>
      </c>
      <c r="AW27" s="12">
        <v>42</v>
      </c>
      <c r="AX27" s="12">
        <v>477.3</v>
      </c>
      <c r="AY27" s="12">
        <v>0</v>
      </c>
      <c r="AZ27" s="12">
        <v>234</v>
      </c>
      <c r="BA27" s="12">
        <v>125.4</v>
      </c>
      <c r="BB27" s="12">
        <v>101.4</v>
      </c>
      <c r="BC27" s="12">
        <v>20.7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0.74</v>
      </c>
      <c r="BT27" s="12">
        <v>0</v>
      </c>
      <c r="BU27" s="12">
        <v>0</v>
      </c>
      <c r="BV27" s="12">
        <v>0.05</v>
      </c>
      <c r="BW27" s="12">
        <v>0.02</v>
      </c>
      <c r="BX27" s="12">
        <v>0.02</v>
      </c>
      <c r="BY27" s="12">
        <v>0</v>
      </c>
      <c r="BZ27" s="12">
        <v>0</v>
      </c>
      <c r="CA27" s="12">
        <v>0</v>
      </c>
      <c r="CB27" s="12">
        <v>7.98</v>
      </c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</row>
    <row r="28" spans="1:605" s="12" customFormat="1" ht="12.75" customHeight="1">
      <c r="A28" s="9" t="str">
        <f>"пром."</f>
        <v>пром.</v>
      </c>
      <c r="B28" s="10" t="s">
        <v>108</v>
      </c>
      <c r="C28" s="11" t="str">
        <f>"200"</f>
        <v>200</v>
      </c>
      <c r="D28" s="11">
        <v>0</v>
      </c>
      <c r="E28" s="11">
        <v>0</v>
      </c>
      <c r="F28" s="11">
        <v>0</v>
      </c>
      <c r="G28" s="11">
        <v>0</v>
      </c>
      <c r="H28" s="11">
        <v>22.33</v>
      </c>
      <c r="I28" s="25">
        <v>91.532499999999985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22.33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130</v>
      </c>
      <c r="AB28" s="11">
        <v>0</v>
      </c>
      <c r="AC28" s="11">
        <v>0</v>
      </c>
      <c r="AD28" s="11">
        <v>2.35</v>
      </c>
      <c r="AE28" s="11">
        <v>0.26</v>
      </c>
      <c r="AF28" s="11">
        <v>0.31</v>
      </c>
      <c r="AG28" s="11">
        <v>2.57</v>
      </c>
      <c r="AH28" s="11">
        <v>0</v>
      </c>
      <c r="AI28" s="11">
        <v>8.0399999999999991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181.5</v>
      </c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</row>
    <row r="29" spans="1:605" s="3" customFormat="1" ht="12.75" customHeight="1">
      <c r="A29" s="13" t="str">
        <f>"пром."</f>
        <v>пром.</v>
      </c>
      <c r="B29" s="14" t="s">
        <v>109</v>
      </c>
      <c r="C29" s="15" t="str">
        <f>"45"</f>
        <v>45</v>
      </c>
      <c r="D29" s="15">
        <v>2.94</v>
      </c>
      <c r="E29" s="15">
        <v>0</v>
      </c>
      <c r="F29" s="15">
        <v>0.99</v>
      </c>
      <c r="G29" s="15">
        <v>0.99</v>
      </c>
      <c r="H29" s="15">
        <v>23.99</v>
      </c>
      <c r="I29" s="26">
        <v>115.88849999999999</v>
      </c>
      <c r="J29" s="15">
        <v>0.23</v>
      </c>
      <c r="K29" s="15">
        <v>0</v>
      </c>
      <c r="L29" s="15">
        <v>0</v>
      </c>
      <c r="M29" s="15">
        <v>0</v>
      </c>
      <c r="N29" s="15">
        <v>1.49</v>
      </c>
      <c r="O29" s="15">
        <v>21.06</v>
      </c>
      <c r="P29" s="15">
        <v>1.44</v>
      </c>
      <c r="Q29" s="15">
        <v>0</v>
      </c>
      <c r="R29" s="15">
        <v>0</v>
      </c>
      <c r="S29" s="15">
        <v>0.14000000000000001</v>
      </c>
      <c r="T29" s="15">
        <v>0.72</v>
      </c>
      <c r="U29" s="15">
        <v>125.48</v>
      </c>
      <c r="V29" s="15">
        <v>36.549999999999997</v>
      </c>
      <c r="W29" s="15">
        <v>6.44</v>
      </c>
      <c r="X29" s="15">
        <v>9.9499999999999993</v>
      </c>
      <c r="Y29" s="15">
        <v>25.63</v>
      </c>
      <c r="Z29" s="15">
        <v>0.69</v>
      </c>
      <c r="AA29" s="15">
        <v>0</v>
      </c>
      <c r="AB29" s="15">
        <v>0</v>
      </c>
      <c r="AC29" s="15">
        <v>0</v>
      </c>
      <c r="AD29" s="15">
        <v>0.77</v>
      </c>
      <c r="AE29" s="15">
        <v>0.06</v>
      </c>
      <c r="AF29" s="15">
        <v>0.02</v>
      </c>
      <c r="AG29" s="15">
        <v>0.61</v>
      </c>
      <c r="AH29" s="15">
        <v>1.35</v>
      </c>
      <c r="AI29" s="15">
        <v>0</v>
      </c>
      <c r="AJ29" s="3">
        <v>0</v>
      </c>
      <c r="AK29" s="3">
        <v>145.63999999999999</v>
      </c>
      <c r="AL29" s="3">
        <v>151.12</v>
      </c>
      <c r="AM29" s="3">
        <v>231.38</v>
      </c>
      <c r="AN29" s="3">
        <v>77.91</v>
      </c>
      <c r="AO29" s="3">
        <v>45.81</v>
      </c>
      <c r="AP29" s="3">
        <v>91.61</v>
      </c>
      <c r="AQ29" s="3">
        <v>34.450000000000003</v>
      </c>
      <c r="AR29" s="3">
        <v>164.43</v>
      </c>
      <c r="AS29" s="3">
        <v>102.18</v>
      </c>
      <c r="AT29" s="3">
        <v>142.11000000000001</v>
      </c>
      <c r="AU29" s="3">
        <v>117.84</v>
      </c>
      <c r="AV29" s="3">
        <v>63.03</v>
      </c>
      <c r="AW29" s="3">
        <v>109.62</v>
      </c>
      <c r="AX29" s="3">
        <v>910.24</v>
      </c>
      <c r="AY29" s="3">
        <v>0</v>
      </c>
      <c r="AZ29" s="3">
        <v>296.37</v>
      </c>
      <c r="BA29" s="3">
        <v>129.59</v>
      </c>
      <c r="BB29" s="3">
        <v>86.91</v>
      </c>
      <c r="BC29" s="3">
        <v>67.73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0.01</v>
      </c>
      <c r="BJ29" s="3">
        <v>0</v>
      </c>
      <c r="BK29" s="3">
        <v>0.11</v>
      </c>
      <c r="BL29" s="3">
        <v>0</v>
      </c>
      <c r="BM29" s="3">
        <v>0.05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0.38</v>
      </c>
      <c r="BT29" s="3">
        <v>0</v>
      </c>
      <c r="BU29" s="3">
        <v>0</v>
      </c>
      <c r="BV29" s="3">
        <v>0.28999999999999998</v>
      </c>
      <c r="BW29" s="3">
        <v>0.01</v>
      </c>
      <c r="BX29" s="3">
        <v>0</v>
      </c>
      <c r="BY29" s="3">
        <v>0</v>
      </c>
      <c r="BZ29" s="3">
        <v>0</v>
      </c>
      <c r="CA29" s="3">
        <v>0</v>
      </c>
      <c r="CB29" s="3">
        <v>7.83</v>
      </c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</row>
    <row r="30" spans="1:605" s="19" customFormat="1" ht="12.75" customHeight="1">
      <c r="A30" s="16"/>
      <c r="B30" s="17" t="s">
        <v>93</v>
      </c>
      <c r="C30" s="18"/>
      <c r="D30" s="18">
        <v>31.37</v>
      </c>
      <c r="E30" s="18">
        <v>26.48</v>
      </c>
      <c r="F30" s="18">
        <v>22.7</v>
      </c>
      <c r="G30" s="18">
        <v>7.27</v>
      </c>
      <c r="H30" s="18">
        <v>91.86</v>
      </c>
      <c r="I30" s="27">
        <v>694.08</v>
      </c>
      <c r="J30" s="18">
        <v>10.220000000000001</v>
      </c>
      <c r="K30" s="18">
        <v>4.0999999999999996</v>
      </c>
      <c r="L30" s="18">
        <v>0</v>
      </c>
      <c r="M30" s="18">
        <v>0</v>
      </c>
      <c r="N30" s="18">
        <v>38.57</v>
      </c>
      <c r="O30" s="18">
        <v>49.87</v>
      </c>
      <c r="P30" s="18">
        <v>3.43</v>
      </c>
      <c r="Q30" s="18">
        <v>0</v>
      </c>
      <c r="R30" s="18">
        <v>0</v>
      </c>
      <c r="S30" s="18">
        <v>2.15</v>
      </c>
      <c r="T30" s="18">
        <v>3.88</v>
      </c>
      <c r="U30" s="18">
        <v>369.06</v>
      </c>
      <c r="V30" s="18">
        <v>448.31</v>
      </c>
      <c r="W30" s="18">
        <v>330.09</v>
      </c>
      <c r="X30" s="18">
        <v>78.27</v>
      </c>
      <c r="Y30" s="18">
        <v>407.23</v>
      </c>
      <c r="Z30" s="18">
        <v>2.02</v>
      </c>
      <c r="AA30" s="18">
        <v>225.25</v>
      </c>
      <c r="AB30" s="18">
        <v>7447.62</v>
      </c>
      <c r="AC30" s="18">
        <v>1588.81</v>
      </c>
      <c r="AD30" s="18">
        <v>6.71</v>
      </c>
      <c r="AE30" s="18">
        <v>0.42</v>
      </c>
      <c r="AF30" s="18">
        <v>0.82</v>
      </c>
      <c r="AG30" s="18">
        <v>4.4400000000000004</v>
      </c>
      <c r="AH30" s="18">
        <v>8.61</v>
      </c>
      <c r="AI30" s="18">
        <v>9.9600000000000009</v>
      </c>
      <c r="AJ30" s="19">
        <v>0</v>
      </c>
      <c r="AK30" s="19">
        <v>1529.6</v>
      </c>
      <c r="AL30" s="19">
        <v>1303.98</v>
      </c>
      <c r="AM30" s="19">
        <v>2288.62</v>
      </c>
      <c r="AN30" s="19">
        <v>1711.15</v>
      </c>
      <c r="AO30" s="19">
        <v>658.33</v>
      </c>
      <c r="AP30" s="19">
        <v>1144.82</v>
      </c>
      <c r="AQ30" s="19">
        <v>374.88</v>
      </c>
      <c r="AR30" s="19">
        <v>1391.51</v>
      </c>
      <c r="AS30" s="19">
        <v>311.92</v>
      </c>
      <c r="AT30" s="19">
        <v>362.51</v>
      </c>
      <c r="AU30" s="19">
        <v>532.29999999999995</v>
      </c>
      <c r="AV30" s="19">
        <v>769.29</v>
      </c>
      <c r="AW30" s="19">
        <v>257.85000000000002</v>
      </c>
      <c r="AX30" s="19">
        <v>2046.35</v>
      </c>
      <c r="AY30" s="19">
        <v>0.8</v>
      </c>
      <c r="AZ30" s="19">
        <v>695.07</v>
      </c>
      <c r="BA30" s="19">
        <v>405.56</v>
      </c>
      <c r="BB30" s="19">
        <v>1420.29</v>
      </c>
      <c r="BC30" s="19">
        <v>231.62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0.01</v>
      </c>
      <c r="BJ30" s="19">
        <v>0</v>
      </c>
      <c r="BK30" s="19">
        <v>0.49</v>
      </c>
      <c r="BL30" s="19">
        <v>0</v>
      </c>
      <c r="BM30" s="19">
        <v>0.3</v>
      </c>
      <c r="BN30" s="19">
        <v>0.02</v>
      </c>
      <c r="BO30" s="19">
        <v>0.04</v>
      </c>
      <c r="BP30" s="19">
        <v>0</v>
      </c>
      <c r="BQ30" s="19">
        <v>0</v>
      </c>
      <c r="BR30" s="19">
        <v>0</v>
      </c>
      <c r="BS30" s="19">
        <v>2.58</v>
      </c>
      <c r="BT30" s="19">
        <v>0</v>
      </c>
      <c r="BU30" s="19">
        <v>0</v>
      </c>
      <c r="BV30" s="19">
        <v>3.96</v>
      </c>
      <c r="BW30" s="19">
        <v>0.03</v>
      </c>
      <c r="BX30" s="19">
        <v>0.02</v>
      </c>
      <c r="BY30" s="19">
        <v>0</v>
      </c>
      <c r="BZ30" s="19">
        <v>0</v>
      </c>
      <c r="CA30" s="19">
        <v>0</v>
      </c>
      <c r="CB30" s="19">
        <v>373.15</v>
      </c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</row>
    <row r="31" spans="1:605" ht="12.75" customHeight="1">
      <c r="B31" s="7" t="s">
        <v>96</v>
      </c>
    </row>
    <row r="32" spans="1:605" s="12" customFormat="1" ht="25.5" customHeight="1">
      <c r="A32" s="9" t="str">
        <f>"6/1"</f>
        <v>6/1</v>
      </c>
      <c r="B32" s="10" t="s">
        <v>111</v>
      </c>
      <c r="C32" s="11" t="str">
        <f>"60"</f>
        <v>60</v>
      </c>
      <c r="D32" s="11">
        <v>0.92</v>
      </c>
      <c r="E32" s="11">
        <v>0</v>
      </c>
      <c r="F32" s="11">
        <v>3.58</v>
      </c>
      <c r="G32" s="11">
        <v>3.58</v>
      </c>
      <c r="H32" s="11">
        <v>5.59</v>
      </c>
      <c r="I32" s="25">
        <v>55.615097999999996</v>
      </c>
      <c r="J32" s="11">
        <v>0.45</v>
      </c>
      <c r="K32" s="11">
        <v>2.34</v>
      </c>
      <c r="L32" s="11">
        <v>0</v>
      </c>
      <c r="M32" s="11">
        <v>0</v>
      </c>
      <c r="N32" s="11">
        <v>4.42</v>
      </c>
      <c r="O32" s="11">
        <v>0.06</v>
      </c>
      <c r="P32" s="11">
        <v>1.1100000000000001</v>
      </c>
      <c r="Q32" s="11">
        <v>0</v>
      </c>
      <c r="R32" s="11">
        <v>0</v>
      </c>
      <c r="S32" s="11">
        <v>0.16</v>
      </c>
      <c r="T32" s="11">
        <v>0.7</v>
      </c>
      <c r="U32" s="11">
        <v>121.53</v>
      </c>
      <c r="V32" s="11">
        <v>151.19999999999999</v>
      </c>
      <c r="W32" s="11">
        <v>24.84</v>
      </c>
      <c r="X32" s="11">
        <v>10.7</v>
      </c>
      <c r="Y32" s="11">
        <v>19.14</v>
      </c>
      <c r="Z32" s="11">
        <v>0.34</v>
      </c>
      <c r="AA32" s="11">
        <v>0</v>
      </c>
      <c r="AB32" s="11">
        <v>1137.78</v>
      </c>
      <c r="AC32" s="11">
        <v>193.35</v>
      </c>
      <c r="AD32" s="11">
        <v>1.67</v>
      </c>
      <c r="AE32" s="11">
        <v>0.02</v>
      </c>
      <c r="AF32" s="11">
        <v>0.02</v>
      </c>
      <c r="AG32" s="11">
        <v>0.4</v>
      </c>
      <c r="AH32" s="11">
        <v>0.51</v>
      </c>
      <c r="AI32" s="11">
        <v>20.32</v>
      </c>
      <c r="AJ32" s="12">
        <v>0</v>
      </c>
      <c r="AK32" s="12">
        <v>29.62</v>
      </c>
      <c r="AL32" s="12">
        <v>25.34</v>
      </c>
      <c r="AM32" s="12">
        <v>32.36</v>
      </c>
      <c r="AN32" s="12">
        <v>30.48</v>
      </c>
      <c r="AO32" s="12">
        <v>10.55</v>
      </c>
      <c r="AP32" s="12">
        <v>22.86</v>
      </c>
      <c r="AQ32" s="12">
        <v>5.16</v>
      </c>
      <c r="AR32" s="12">
        <v>27.61</v>
      </c>
      <c r="AS32" s="12">
        <v>35.83</v>
      </c>
      <c r="AT32" s="12">
        <v>41.34</v>
      </c>
      <c r="AU32" s="12">
        <v>88.55</v>
      </c>
      <c r="AV32" s="12">
        <v>13.67</v>
      </c>
      <c r="AW32" s="12">
        <v>23.46</v>
      </c>
      <c r="AX32" s="12">
        <v>143.38</v>
      </c>
      <c r="AY32" s="12">
        <v>0</v>
      </c>
      <c r="AZ32" s="12">
        <v>28.84</v>
      </c>
      <c r="BA32" s="12">
        <v>29.12</v>
      </c>
      <c r="BB32" s="12">
        <v>23.74</v>
      </c>
      <c r="BC32" s="12">
        <v>9.9499999999999993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0.22</v>
      </c>
      <c r="BL32" s="12">
        <v>0</v>
      </c>
      <c r="BM32" s="12">
        <v>0.14000000000000001</v>
      </c>
      <c r="BN32" s="12">
        <v>0.01</v>
      </c>
      <c r="BO32" s="12">
        <v>0.02</v>
      </c>
      <c r="BP32" s="12">
        <v>0</v>
      </c>
      <c r="BQ32" s="12">
        <v>0</v>
      </c>
      <c r="BR32" s="12">
        <v>0</v>
      </c>
      <c r="BS32" s="12">
        <v>0.84</v>
      </c>
      <c r="BT32" s="12">
        <v>0</v>
      </c>
      <c r="BU32" s="12">
        <v>0</v>
      </c>
      <c r="BV32" s="12">
        <v>2.08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49.13</v>
      </c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</row>
    <row r="33" spans="1:605" s="12" customFormat="1" ht="12.75" customHeight="1">
      <c r="A33" s="9" t="str">
        <f>"28/2"</f>
        <v>28/2</v>
      </c>
      <c r="B33" s="10" t="s">
        <v>112</v>
      </c>
      <c r="C33" s="11" t="str">
        <f>"250"</f>
        <v>250</v>
      </c>
      <c r="D33" s="11">
        <v>6.84</v>
      </c>
      <c r="E33" s="11">
        <v>0.02</v>
      </c>
      <c r="F33" s="11">
        <v>2.46</v>
      </c>
      <c r="G33" s="11">
        <v>0.68</v>
      </c>
      <c r="H33" s="11">
        <v>22.81</v>
      </c>
      <c r="I33" s="25">
        <v>134.13414499999999</v>
      </c>
      <c r="J33" s="11">
        <v>1.25</v>
      </c>
      <c r="K33" s="11">
        <v>0.06</v>
      </c>
      <c r="L33" s="11">
        <v>0</v>
      </c>
      <c r="M33" s="11">
        <v>0</v>
      </c>
      <c r="N33" s="11">
        <v>2.88</v>
      </c>
      <c r="O33" s="11">
        <v>16.05</v>
      </c>
      <c r="P33" s="11">
        <v>3.87</v>
      </c>
      <c r="Q33" s="11">
        <v>0</v>
      </c>
      <c r="R33" s="11">
        <v>0</v>
      </c>
      <c r="S33" s="11">
        <v>0.05</v>
      </c>
      <c r="T33" s="11">
        <v>1.6</v>
      </c>
      <c r="U33" s="11">
        <v>204.41</v>
      </c>
      <c r="V33" s="11">
        <v>303.23</v>
      </c>
      <c r="W33" s="11">
        <v>42.33</v>
      </c>
      <c r="X33" s="11">
        <v>36.299999999999997</v>
      </c>
      <c r="Y33" s="11">
        <v>107.35</v>
      </c>
      <c r="Z33" s="11">
        <v>2.2000000000000002</v>
      </c>
      <c r="AA33" s="11">
        <v>10</v>
      </c>
      <c r="AB33" s="11">
        <v>1089.45</v>
      </c>
      <c r="AC33" s="11">
        <v>211.85</v>
      </c>
      <c r="AD33" s="11">
        <v>0.37</v>
      </c>
      <c r="AE33" s="11">
        <v>0.22</v>
      </c>
      <c r="AF33" s="11">
        <v>0.05</v>
      </c>
      <c r="AG33" s="11">
        <v>0.72</v>
      </c>
      <c r="AH33" s="11">
        <v>2.27</v>
      </c>
      <c r="AI33" s="11">
        <v>0.6</v>
      </c>
      <c r="AJ33" s="12">
        <v>0</v>
      </c>
      <c r="AK33" s="12">
        <v>325.26</v>
      </c>
      <c r="AL33" s="12">
        <v>345.97</v>
      </c>
      <c r="AM33" s="12">
        <v>530.77</v>
      </c>
      <c r="AN33" s="12">
        <v>472.78</v>
      </c>
      <c r="AO33" s="12">
        <v>69.069999999999993</v>
      </c>
      <c r="AP33" s="12">
        <v>266.49</v>
      </c>
      <c r="AQ33" s="12">
        <v>83.18</v>
      </c>
      <c r="AR33" s="12">
        <v>325.51</v>
      </c>
      <c r="AS33" s="12">
        <v>289.3</v>
      </c>
      <c r="AT33" s="12">
        <v>499.37</v>
      </c>
      <c r="AU33" s="12">
        <v>686.03</v>
      </c>
      <c r="AV33" s="12">
        <v>147.29</v>
      </c>
      <c r="AW33" s="12">
        <v>299.88</v>
      </c>
      <c r="AX33" s="12">
        <v>1110.31</v>
      </c>
      <c r="AY33" s="12">
        <v>0</v>
      </c>
      <c r="AZ33" s="12">
        <v>245.69</v>
      </c>
      <c r="BA33" s="12">
        <v>275.14</v>
      </c>
      <c r="BB33" s="12">
        <v>217.91</v>
      </c>
      <c r="BC33" s="12">
        <v>84.72</v>
      </c>
      <c r="BD33" s="12">
        <v>7.0000000000000007E-2</v>
      </c>
      <c r="BE33" s="12">
        <v>0.03</v>
      </c>
      <c r="BF33" s="12">
        <v>0.02</v>
      </c>
      <c r="BG33" s="12">
        <v>0.04</v>
      </c>
      <c r="BH33" s="12">
        <v>0.04</v>
      </c>
      <c r="BI33" s="12">
        <v>0.19</v>
      </c>
      <c r="BJ33" s="12">
        <v>0</v>
      </c>
      <c r="BK33" s="12">
        <v>0.61</v>
      </c>
      <c r="BL33" s="12">
        <v>0</v>
      </c>
      <c r="BM33" s="12">
        <v>0.18</v>
      </c>
      <c r="BN33" s="12">
        <v>0</v>
      </c>
      <c r="BO33" s="12">
        <v>0</v>
      </c>
      <c r="BP33" s="12">
        <v>0</v>
      </c>
      <c r="BQ33" s="12">
        <v>0.04</v>
      </c>
      <c r="BR33" s="12">
        <v>0.06</v>
      </c>
      <c r="BS33" s="12">
        <v>0.55000000000000004</v>
      </c>
      <c r="BT33" s="12">
        <v>0</v>
      </c>
      <c r="BU33" s="12">
        <v>0</v>
      </c>
      <c r="BV33" s="12">
        <v>0.32</v>
      </c>
      <c r="BW33" s="12">
        <v>0.04</v>
      </c>
      <c r="BX33" s="12">
        <v>0</v>
      </c>
      <c r="BY33" s="12">
        <v>0</v>
      </c>
      <c r="BZ33" s="12">
        <v>0</v>
      </c>
      <c r="CA33" s="12">
        <v>0</v>
      </c>
      <c r="CB33" s="12">
        <v>242.93</v>
      </c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</row>
    <row r="34" spans="1:605" s="12" customFormat="1" ht="12.75" customHeight="1">
      <c r="A34" s="9" t="str">
        <f>"40/2"</f>
        <v>40/2</v>
      </c>
      <c r="B34" s="10" t="s">
        <v>113</v>
      </c>
      <c r="C34" s="11" t="str">
        <f>"20"</f>
        <v>20</v>
      </c>
      <c r="D34" s="11">
        <v>1.71</v>
      </c>
      <c r="E34" s="11">
        <v>0</v>
      </c>
      <c r="F34" s="11">
        <v>0.19</v>
      </c>
      <c r="G34" s="11">
        <v>0.22</v>
      </c>
      <c r="H34" s="11">
        <v>10.24</v>
      </c>
      <c r="I34" s="25">
        <v>50.401295999999995</v>
      </c>
      <c r="J34" s="11">
        <v>0</v>
      </c>
      <c r="K34" s="11">
        <v>0</v>
      </c>
      <c r="L34" s="11">
        <v>0</v>
      </c>
      <c r="M34" s="11">
        <v>0</v>
      </c>
      <c r="N34" s="11">
        <v>0.24</v>
      </c>
      <c r="O34" s="11">
        <v>9.9600000000000009</v>
      </c>
      <c r="P34" s="11">
        <v>0.04</v>
      </c>
      <c r="Q34" s="11">
        <v>0</v>
      </c>
      <c r="R34" s="11">
        <v>0</v>
      </c>
      <c r="S34" s="11">
        <v>0</v>
      </c>
      <c r="T34" s="11">
        <v>0.43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2">
        <v>0</v>
      </c>
      <c r="AK34" s="12">
        <v>82.8</v>
      </c>
      <c r="AL34" s="12">
        <v>86.18</v>
      </c>
      <c r="AM34" s="12">
        <v>131.97999999999999</v>
      </c>
      <c r="AN34" s="12">
        <v>43.77</v>
      </c>
      <c r="AO34" s="12">
        <v>25.94</v>
      </c>
      <c r="AP34" s="12">
        <v>51.89</v>
      </c>
      <c r="AQ34" s="12">
        <v>19.63</v>
      </c>
      <c r="AR34" s="12">
        <v>93.85</v>
      </c>
      <c r="AS34" s="12">
        <v>58.2</v>
      </c>
      <c r="AT34" s="12">
        <v>81.22</v>
      </c>
      <c r="AU34" s="12">
        <v>67</v>
      </c>
      <c r="AV34" s="12">
        <v>35.19</v>
      </c>
      <c r="AW34" s="12">
        <v>62.27</v>
      </c>
      <c r="AX34" s="12">
        <v>520.67999999999995</v>
      </c>
      <c r="AY34" s="12">
        <v>0</v>
      </c>
      <c r="AZ34" s="12">
        <v>169.65</v>
      </c>
      <c r="BA34" s="12">
        <v>73.77</v>
      </c>
      <c r="BB34" s="12">
        <v>48.96</v>
      </c>
      <c r="BC34" s="12">
        <v>38.799999999999997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0.02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0.02</v>
      </c>
      <c r="BT34" s="12">
        <v>0</v>
      </c>
      <c r="BU34" s="12">
        <v>0</v>
      </c>
      <c r="BV34" s="12">
        <v>0.09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9.3800000000000008</v>
      </c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</row>
    <row r="35" spans="1:605" s="12" customFormat="1" ht="25.5" customHeight="1">
      <c r="A35" s="9" t="str">
        <f>"54/8"</f>
        <v>54/8</v>
      </c>
      <c r="B35" s="10" t="s">
        <v>114</v>
      </c>
      <c r="C35" s="11" t="str">
        <f>"200"</f>
        <v>200</v>
      </c>
      <c r="D35" s="11">
        <v>14.82</v>
      </c>
      <c r="E35" s="11">
        <v>12.05</v>
      </c>
      <c r="F35" s="11">
        <v>16.8</v>
      </c>
      <c r="G35" s="11">
        <v>8.73</v>
      </c>
      <c r="H35" s="11">
        <v>29.81</v>
      </c>
      <c r="I35" s="25">
        <v>327.76652000000001</v>
      </c>
      <c r="J35" s="11">
        <v>5.78</v>
      </c>
      <c r="K35" s="11">
        <v>5.2</v>
      </c>
      <c r="L35" s="11">
        <v>0</v>
      </c>
      <c r="M35" s="11">
        <v>0</v>
      </c>
      <c r="N35" s="11">
        <v>2.72</v>
      </c>
      <c r="O35" s="11">
        <v>24.58</v>
      </c>
      <c r="P35" s="11">
        <v>2.5099999999999998</v>
      </c>
      <c r="Q35" s="11">
        <v>0</v>
      </c>
      <c r="R35" s="11">
        <v>0</v>
      </c>
      <c r="S35" s="11">
        <v>0.38</v>
      </c>
      <c r="T35" s="11">
        <v>3.04</v>
      </c>
      <c r="U35" s="11">
        <v>206.28</v>
      </c>
      <c r="V35" s="11">
        <v>1097.96</v>
      </c>
      <c r="W35" s="11">
        <v>24.45</v>
      </c>
      <c r="X35" s="11">
        <v>49.47</v>
      </c>
      <c r="Y35" s="11">
        <v>201.25</v>
      </c>
      <c r="Z35" s="11">
        <v>3</v>
      </c>
      <c r="AA35" s="11">
        <v>0</v>
      </c>
      <c r="AB35" s="11">
        <v>28.8</v>
      </c>
      <c r="AC35" s="11">
        <v>5.4</v>
      </c>
      <c r="AD35" s="11">
        <v>3.98</v>
      </c>
      <c r="AE35" s="11">
        <v>0.19</v>
      </c>
      <c r="AF35" s="11">
        <v>0.18</v>
      </c>
      <c r="AG35" s="11">
        <v>4.32</v>
      </c>
      <c r="AH35" s="11">
        <v>8.59</v>
      </c>
      <c r="AI35" s="11">
        <v>14.72</v>
      </c>
      <c r="AJ35" s="12">
        <v>0</v>
      </c>
      <c r="AK35" s="12">
        <v>672.74</v>
      </c>
      <c r="AL35" s="12">
        <v>544.01</v>
      </c>
      <c r="AM35" s="12">
        <v>984.88</v>
      </c>
      <c r="AN35" s="12">
        <v>1678.54</v>
      </c>
      <c r="AO35" s="12">
        <v>287.98</v>
      </c>
      <c r="AP35" s="12">
        <v>556.80999999999995</v>
      </c>
      <c r="AQ35" s="12">
        <v>161.76</v>
      </c>
      <c r="AR35" s="12">
        <v>553.62</v>
      </c>
      <c r="AS35" s="12">
        <v>759.64</v>
      </c>
      <c r="AT35" s="12">
        <v>906.04</v>
      </c>
      <c r="AU35" s="12">
        <v>1197.2</v>
      </c>
      <c r="AV35" s="12">
        <v>456.18</v>
      </c>
      <c r="AW35" s="12">
        <v>640.12</v>
      </c>
      <c r="AX35" s="12">
        <v>2244.08</v>
      </c>
      <c r="AY35" s="12">
        <v>176.64</v>
      </c>
      <c r="AZ35" s="12">
        <v>468.01</v>
      </c>
      <c r="BA35" s="12">
        <v>520.79999999999995</v>
      </c>
      <c r="BB35" s="12">
        <v>451.56</v>
      </c>
      <c r="BC35" s="12">
        <v>179.76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0.55000000000000004</v>
      </c>
      <c r="BL35" s="12">
        <v>0</v>
      </c>
      <c r="BM35" s="12">
        <v>0.31</v>
      </c>
      <c r="BN35" s="12">
        <v>0.02</v>
      </c>
      <c r="BO35" s="12">
        <v>0.05</v>
      </c>
      <c r="BP35" s="12">
        <v>0</v>
      </c>
      <c r="BQ35" s="12">
        <v>0</v>
      </c>
      <c r="BR35" s="12">
        <v>0.01</v>
      </c>
      <c r="BS35" s="12">
        <v>1.92</v>
      </c>
      <c r="BT35" s="12">
        <v>0</v>
      </c>
      <c r="BU35" s="12">
        <v>0</v>
      </c>
      <c r="BV35" s="12">
        <v>4.87</v>
      </c>
      <c r="BW35" s="12">
        <v>0</v>
      </c>
      <c r="BX35" s="12">
        <v>0</v>
      </c>
      <c r="BY35" s="12">
        <v>0</v>
      </c>
      <c r="BZ35" s="12">
        <v>0</v>
      </c>
      <c r="CA35" s="12">
        <v>0</v>
      </c>
      <c r="CB35" s="12">
        <v>190.16</v>
      </c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</row>
    <row r="36" spans="1:605" s="12" customFormat="1" ht="12.75" customHeight="1">
      <c r="A36" s="9" t="str">
        <f>"12/10"</f>
        <v>12/10</v>
      </c>
      <c r="B36" s="10" t="s">
        <v>115</v>
      </c>
      <c r="C36" s="11" t="str">
        <f>"200"</f>
        <v>200</v>
      </c>
      <c r="D36" s="11">
        <v>0.43</v>
      </c>
      <c r="E36" s="11">
        <v>0</v>
      </c>
      <c r="F36" s="11">
        <v>0.1</v>
      </c>
      <c r="G36" s="11">
        <v>0.1</v>
      </c>
      <c r="H36" s="11">
        <v>22.89</v>
      </c>
      <c r="I36" s="25">
        <v>88.655410000000003</v>
      </c>
      <c r="J36" s="11">
        <v>0.02</v>
      </c>
      <c r="K36" s="11">
        <v>0</v>
      </c>
      <c r="L36" s="11">
        <v>0</v>
      </c>
      <c r="M36" s="11">
        <v>0</v>
      </c>
      <c r="N36" s="11">
        <v>21.38</v>
      </c>
      <c r="O36" s="11">
        <v>0.09</v>
      </c>
      <c r="P36" s="11">
        <v>1.43</v>
      </c>
      <c r="Q36" s="11">
        <v>0</v>
      </c>
      <c r="R36" s="11">
        <v>0</v>
      </c>
      <c r="S36" s="11">
        <v>0.53</v>
      </c>
      <c r="T36" s="11">
        <v>0.46</v>
      </c>
      <c r="U36" s="11">
        <v>1.58</v>
      </c>
      <c r="V36" s="11">
        <v>128.6</v>
      </c>
      <c r="W36" s="11">
        <v>11.93</v>
      </c>
      <c r="X36" s="11">
        <v>14.54</v>
      </c>
      <c r="Y36" s="11">
        <v>11.58</v>
      </c>
      <c r="Z36" s="11">
        <v>0.47</v>
      </c>
      <c r="AA36" s="11">
        <v>0</v>
      </c>
      <c r="AB36" s="11">
        <v>8.1</v>
      </c>
      <c r="AC36" s="11">
        <v>1.5</v>
      </c>
      <c r="AD36" s="11">
        <v>0.27</v>
      </c>
      <c r="AE36" s="11">
        <v>0</v>
      </c>
      <c r="AF36" s="11">
        <v>0.01</v>
      </c>
      <c r="AG36" s="11">
        <v>0.19</v>
      </c>
      <c r="AH36" s="11">
        <v>0.26</v>
      </c>
      <c r="AI36" s="11">
        <v>0.18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214.71</v>
      </c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</row>
    <row r="37" spans="1:605" s="12" customFormat="1" ht="12.75" customHeight="1">
      <c r="A37" s="9" t="str">
        <f>"пром."</f>
        <v>пром.</v>
      </c>
      <c r="B37" s="10" t="s">
        <v>91</v>
      </c>
      <c r="C37" s="11" t="str">
        <f>"25"</f>
        <v>25</v>
      </c>
      <c r="D37" s="11">
        <v>1.67</v>
      </c>
      <c r="E37" s="11">
        <v>0</v>
      </c>
      <c r="F37" s="11">
        <v>0.18</v>
      </c>
      <c r="G37" s="11">
        <v>0</v>
      </c>
      <c r="H37" s="11">
        <v>12.55</v>
      </c>
      <c r="I37" s="25">
        <v>52.635800000000003</v>
      </c>
      <c r="J37" s="11">
        <v>0</v>
      </c>
      <c r="K37" s="11">
        <v>0</v>
      </c>
      <c r="L37" s="11">
        <v>0</v>
      </c>
      <c r="M37" s="11">
        <v>0</v>
      </c>
      <c r="N37" s="11">
        <v>10.7</v>
      </c>
      <c r="O37" s="11">
        <v>0</v>
      </c>
      <c r="P37" s="11">
        <v>1.85</v>
      </c>
      <c r="Q37" s="11">
        <v>0</v>
      </c>
      <c r="R37" s="11">
        <v>0</v>
      </c>
      <c r="S37" s="11">
        <v>0</v>
      </c>
      <c r="T37" s="11">
        <v>3.01</v>
      </c>
      <c r="U37" s="11">
        <v>10.08</v>
      </c>
      <c r="V37" s="11">
        <v>468.1</v>
      </c>
      <c r="W37" s="11">
        <v>185.09</v>
      </c>
      <c r="X37" s="11">
        <v>58.12</v>
      </c>
      <c r="Y37" s="11">
        <v>52.43</v>
      </c>
      <c r="Z37" s="11">
        <v>6.22</v>
      </c>
      <c r="AA37" s="11">
        <v>840</v>
      </c>
      <c r="AB37" s="11">
        <v>0</v>
      </c>
      <c r="AC37" s="11">
        <v>52.5</v>
      </c>
      <c r="AD37" s="11">
        <v>0.42</v>
      </c>
      <c r="AE37" s="11">
        <v>0.05</v>
      </c>
      <c r="AF37" s="11">
        <v>0.27</v>
      </c>
      <c r="AG37" s="11">
        <v>0</v>
      </c>
      <c r="AH37" s="11">
        <v>2.2400000000000002</v>
      </c>
      <c r="AI37" s="11">
        <v>12.5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0.01</v>
      </c>
      <c r="BH37" s="12">
        <v>0</v>
      </c>
      <c r="BI37" s="12">
        <v>0.02</v>
      </c>
      <c r="BJ37" s="12">
        <v>0</v>
      </c>
      <c r="BK37" s="12">
        <v>0.22</v>
      </c>
      <c r="BL37" s="12">
        <v>0</v>
      </c>
      <c r="BM37" s="12">
        <v>7.0000000000000007E-2</v>
      </c>
      <c r="BN37" s="12">
        <v>0</v>
      </c>
      <c r="BO37" s="12">
        <v>0</v>
      </c>
      <c r="BP37" s="12">
        <v>0</v>
      </c>
      <c r="BQ37" s="12">
        <v>0</v>
      </c>
      <c r="BR37" s="12">
        <v>0.02</v>
      </c>
      <c r="BS37" s="12">
        <v>7.0000000000000007E-2</v>
      </c>
      <c r="BT37" s="12">
        <v>0</v>
      </c>
      <c r="BU37" s="12">
        <v>0</v>
      </c>
      <c r="BV37" s="12">
        <v>0.14000000000000001</v>
      </c>
      <c r="BW37" s="12">
        <v>0.54</v>
      </c>
      <c r="BX37" s="12">
        <v>0</v>
      </c>
      <c r="BY37" s="12">
        <v>0</v>
      </c>
      <c r="BZ37" s="12">
        <v>0</v>
      </c>
      <c r="CA37" s="12">
        <v>0</v>
      </c>
      <c r="CB37" s="12">
        <v>2</v>
      </c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</row>
    <row r="38" spans="1:605" s="3" customFormat="1" ht="12.75" customHeight="1">
      <c r="A38" s="13" t="str">
        <f>"пром."</f>
        <v>пром.</v>
      </c>
      <c r="B38" s="14" t="s">
        <v>92</v>
      </c>
      <c r="C38" s="15" t="str">
        <f>"20"</f>
        <v>20</v>
      </c>
      <c r="D38" s="15">
        <v>1.32</v>
      </c>
      <c r="E38" s="15">
        <v>0</v>
      </c>
      <c r="F38" s="15">
        <v>0.24</v>
      </c>
      <c r="G38" s="15">
        <v>0.24</v>
      </c>
      <c r="H38" s="15">
        <v>8.34</v>
      </c>
      <c r="I38" s="26">
        <v>38.676000000000002</v>
      </c>
      <c r="J38" s="15">
        <v>0.04</v>
      </c>
      <c r="K38" s="15">
        <v>0</v>
      </c>
      <c r="L38" s="15">
        <v>0</v>
      </c>
      <c r="M38" s="15">
        <v>0</v>
      </c>
      <c r="N38" s="15">
        <v>0.24</v>
      </c>
      <c r="O38" s="15">
        <v>6.44</v>
      </c>
      <c r="P38" s="15">
        <v>1.66</v>
      </c>
      <c r="Q38" s="15">
        <v>0</v>
      </c>
      <c r="R38" s="15">
        <v>0</v>
      </c>
      <c r="S38" s="15">
        <v>0.2</v>
      </c>
      <c r="T38" s="15">
        <v>0.5</v>
      </c>
      <c r="U38" s="15">
        <v>122</v>
      </c>
      <c r="V38" s="15">
        <v>49</v>
      </c>
      <c r="W38" s="15">
        <v>7</v>
      </c>
      <c r="X38" s="15">
        <v>9.4</v>
      </c>
      <c r="Y38" s="15">
        <v>31.6</v>
      </c>
      <c r="Z38" s="15">
        <v>0.78</v>
      </c>
      <c r="AA38" s="15">
        <v>0</v>
      </c>
      <c r="AB38" s="15">
        <v>1</v>
      </c>
      <c r="AC38" s="15">
        <v>0.2</v>
      </c>
      <c r="AD38" s="15">
        <v>0.28000000000000003</v>
      </c>
      <c r="AE38" s="15">
        <v>0.04</v>
      </c>
      <c r="AF38" s="15">
        <v>0.02</v>
      </c>
      <c r="AG38" s="15">
        <v>0.14000000000000001</v>
      </c>
      <c r="AH38" s="15">
        <v>0.4</v>
      </c>
      <c r="AI38" s="15">
        <v>0</v>
      </c>
      <c r="AJ38" s="3">
        <v>0</v>
      </c>
      <c r="AK38" s="3">
        <v>64.400000000000006</v>
      </c>
      <c r="AL38" s="3">
        <v>49.6</v>
      </c>
      <c r="AM38" s="3">
        <v>85.4</v>
      </c>
      <c r="AN38" s="3">
        <v>44.6</v>
      </c>
      <c r="AO38" s="3">
        <v>18.600000000000001</v>
      </c>
      <c r="AP38" s="3">
        <v>39.6</v>
      </c>
      <c r="AQ38" s="3">
        <v>16</v>
      </c>
      <c r="AR38" s="3">
        <v>74.2</v>
      </c>
      <c r="AS38" s="3">
        <v>59.4</v>
      </c>
      <c r="AT38" s="3">
        <v>58.2</v>
      </c>
      <c r="AU38" s="3">
        <v>92.8</v>
      </c>
      <c r="AV38" s="3">
        <v>24.8</v>
      </c>
      <c r="AW38" s="3">
        <v>62</v>
      </c>
      <c r="AX38" s="3">
        <v>311.8</v>
      </c>
      <c r="AY38" s="3">
        <v>0</v>
      </c>
      <c r="AZ38" s="3">
        <v>105.2</v>
      </c>
      <c r="BA38" s="3">
        <v>58.2</v>
      </c>
      <c r="BB38" s="3">
        <v>36</v>
      </c>
      <c r="BC38" s="3">
        <v>26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0.03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0.02</v>
      </c>
      <c r="BT38" s="3">
        <v>0</v>
      </c>
      <c r="BU38" s="3">
        <v>0</v>
      </c>
      <c r="BV38" s="3">
        <v>0.1</v>
      </c>
      <c r="BW38" s="3">
        <v>0.02</v>
      </c>
      <c r="BX38" s="3">
        <v>0</v>
      </c>
      <c r="BY38" s="3">
        <v>0</v>
      </c>
      <c r="BZ38" s="3">
        <v>0</v>
      </c>
      <c r="CA38" s="3">
        <v>0</v>
      </c>
      <c r="CB38" s="3">
        <v>9.4</v>
      </c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</row>
    <row r="39" spans="1:605" s="19" customFormat="1" ht="12.75" customHeight="1">
      <c r="A39" s="16"/>
      <c r="B39" s="17" t="s">
        <v>103</v>
      </c>
      <c r="C39" s="18"/>
      <c r="D39" s="18">
        <v>27.71</v>
      </c>
      <c r="E39" s="18">
        <v>12.07</v>
      </c>
      <c r="F39" s="18">
        <v>23.55</v>
      </c>
      <c r="G39" s="18">
        <v>13.55</v>
      </c>
      <c r="H39" s="18">
        <v>112.23</v>
      </c>
      <c r="I39" s="27">
        <v>747.88</v>
      </c>
      <c r="J39" s="18">
        <v>7.53</v>
      </c>
      <c r="K39" s="18">
        <v>7.6</v>
      </c>
      <c r="L39" s="18">
        <v>0</v>
      </c>
      <c r="M39" s="18">
        <v>0</v>
      </c>
      <c r="N39" s="18">
        <v>42.58</v>
      </c>
      <c r="O39" s="18">
        <v>57.17</v>
      </c>
      <c r="P39" s="18">
        <v>12.47</v>
      </c>
      <c r="Q39" s="18">
        <v>0</v>
      </c>
      <c r="R39" s="18">
        <v>0</v>
      </c>
      <c r="S39" s="18">
        <v>1.31</v>
      </c>
      <c r="T39" s="18">
        <v>9.74</v>
      </c>
      <c r="U39" s="18">
        <v>665.88</v>
      </c>
      <c r="V39" s="18">
        <v>2198.09</v>
      </c>
      <c r="W39" s="18">
        <v>295.64</v>
      </c>
      <c r="X39" s="18">
        <v>178.52</v>
      </c>
      <c r="Y39" s="18">
        <v>423.34</v>
      </c>
      <c r="Z39" s="18">
        <v>13.01</v>
      </c>
      <c r="AA39" s="18">
        <v>850</v>
      </c>
      <c r="AB39" s="18">
        <v>2265.13</v>
      </c>
      <c r="AC39" s="18">
        <v>464.8</v>
      </c>
      <c r="AD39" s="18">
        <v>6.99</v>
      </c>
      <c r="AE39" s="18">
        <v>0.52</v>
      </c>
      <c r="AF39" s="18">
        <v>0.55000000000000004</v>
      </c>
      <c r="AG39" s="18">
        <v>5.77</v>
      </c>
      <c r="AH39" s="18">
        <v>14.26</v>
      </c>
      <c r="AI39" s="18">
        <v>48.32</v>
      </c>
      <c r="AJ39" s="19">
        <v>0</v>
      </c>
      <c r="AK39" s="19">
        <v>1174.82</v>
      </c>
      <c r="AL39" s="19">
        <v>1051.1099999999999</v>
      </c>
      <c r="AM39" s="19">
        <v>1765.39</v>
      </c>
      <c r="AN39" s="19">
        <v>2270.16</v>
      </c>
      <c r="AO39" s="19">
        <v>412.14</v>
      </c>
      <c r="AP39" s="19">
        <v>937.64</v>
      </c>
      <c r="AQ39" s="19">
        <v>285.73</v>
      </c>
      <c r="AR39" s="19">
        <v>1074.8</v>
      </c>
      <c r="AS39" s="19">
        <v>1202.3699999999999</v>
      </c>
      <c r="AT39" s="19">
        <v>1586.18</v>
      </c>
      <c r="AU39" s="19">
        <v>2131.58</v>
      </c>
      <c r="AV39" s="19">
        <v>677.12</v>
      </c>
      <c r="AW39" s="19">
        <v>1087.73</v>
      </c>
      <c r="AX39" s="19">
        <v>4330.26</v>
      </c>
      <c r="AY39" s="19">
        <v>176.64</v>
      </c>
      <c r="AZ39" s="19">
        <v>1017.39</v>
      </c>
      <c r="BA39" s="19">
        <v>957.03</v>
      </c>
      <c r="BB39" s="19">
        <v>778.17</v>
      </c>
      <c r="BC39" s="19">
        <v>339.23</v>
      </c>
      <c r="BD39" s="19">
        <v>7.0000000000000007E-2</v>
      </c>
      <c r="BE39" s="19">
        <v>0.03</v>
      </c>
      <c r="BF39" s="19">
        <v>0.02</v>
      </c>
      <c r="BG39" s="19">
        <v>0.04</v>
      </c>
      <c r="BH39" s="19">
        <v>0.04</v>
      </c>
      <c r="BI39" s="19">
        <v>0.22</v>
      </c>
      <c r="BJ39" s="19">
        <v>0</v>
      </c>
      <c r="BK39" s="19">
        <v>1.65</v>
      </c>
      <c r="BL39" s="19">
        <v>0</v>
      </c>
      <c r="BM39" s="19">
        <v>0.72</v>
      </c>
      <c r="BN39" s="19">
        <v>0.04</v>
      </c>
      <c r="BO39" s="19">
        <v>7.0000000000000007E-2</v>
      </c>
      <c r="BP39" s="19">
        <v>0</v>
      </c>
      <c r="BQ39" s="19">
        <v>0.04</v>
      </c>
      <c r="BR39" s="19">
        <v>0.09</v>
      </c>
      <c r="BS39" s="19">
        <v>3.42</v>
      </c>
      <c r="BT39" s="19">
        <v>0</v>
      </c>
      <c r="BU39" s="19">
        <v>0</v>
      </c>
      <c r="BV39" s="19">
        <v>7.6</v>
      </c>
      <c r="BW39" s="19">
        <v>0.6</v>
      </c>
      <c r="BX39" s="19">
        <v>0</v>
      </c>
      <c r="BY39" s="19">
        <v>0</v>
      </c>
      <c r="BZ39" s="19">
        <v>0</v>
      </c>
      <c r="CA39" s="19">
        <v>0</v>
      </c>
      <c r="CB39" s="19">
        <v>717.72</v>
      </c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</row>
    <row r="40" spans="1:605" s="19" customFormat="1" ht="12.75" customHeight="1">
      <c r="A40" s="16"/>
      <c r="B40" s="17" t="s">
        <v>94</v>
      </c>
      <c r="C40" s="18"/>
      <c r="D40" s="18">
        <f>D30+D39</f>
        <v>59.08</v>
      </c>
      <c r="E40" s="18">
        <f t="shared" ref="E40:I40" si="1">E30+E39</f>
        <v>38.549999999999997</v>
      </c>
      <c r="F40" s="18">
        <f t="shared" si="1"/>
        <v>46.25</v>
      </c>
      <c r="G40" s="18">
        <f t="shared" si="1"/>
        <v>20.82</v>
      </c>
      <c r="H40" s="18">
        <f>H30+H39</f>
        <v>204.09</v>
      </c>
      <c r="I40" s="27">
        <f t="shared" si="1"/>
        <v>1441.96</v>
      </c>
      <c r="J40" s="18">
        <v>7.53</v>
      </c>
      <c r="K40" s="18">
        <v>7.6</v>
      </c>
      <c r="L40" s="18">
        <v>0</v>
      </c>
      <c r="M40" s="18">
        <v>0</v>
      </c>
      <c r="N40" s="18">
        <v>42.58</v>
      </c>
      <c r="O40" s="18">
        <v>57.17</v>
      </c>
      <c r="P40" s="18">
        <v>12.47</v>
      </c>
      <c r="Q40" s="18">
        <v>0</v>
      </c>
      <c r="R40" s="18">
        <v>0</v>
      </c>
      <c r="S40" s="18">
        <v>1.31</v>
      </c>
      <c r="T40" s="18">
        <v>9.74</v>
      </c>
      <c r="U40" s="18">
        <v>665.88</v>
      </c>
      <c r="V40" s="18">
        <v>2198.09</v>
      </c>
      <c r="W40" s="18">
        <v>295.64</v>
      </c>
      <c r="X40" s="18">
        <v>178.52</v>
      </c>
      <c r="Y40" s="18">
        <v>423.34</v>
      </c>
      <c r="Z40" s="18">
        <v>13.01</v>
      </c>
      <c r="AA40" s="18">
        <v>850</v>
      </c>
      <c r="AB40" s="18">
        <v>2265.13</v>
      </c>
      <c r="AC40" s="18">
        <v>464.8</v>
      </c>
      <c r="AD40" s="18">
        <v>6.99</v>
      </c>
      <c r="AE40" s="18">
        <v>0.52</v>
      </c>
      <c r="AF40" s="18">
        <v>0.55000000000000004</v>
      </c>
      <c r="AG40" s="18">
        <v>5.77</v>
      </c>
      <c r="AH40" s="18">
        <v>14.26</v>
      </c>
      <c r="AI40" s="18">
        <v>48.32</v>
      </c>
      <c r="AJ40" s="19">
        <v>0</v>
      </c>
      <c r="AK40" s="19">
        <v>1174.82</v>
      </c>
      <c r="AL40" s="19">
        <v>1051.1099999999999</v>
      </c>
      <c r="AM40" s="19">
        <v>1765.39</v>
      </c>
      <c r="AN40" s="19">
        <v>2270.16</v>
      </c>
      <c r="AO40" s="19">
        <v>412.14</v>
      </c>
      <c r="AP40" s="19">
        <v>937.64</v>
      </c>
      <c r="AQ40" s="19">
        <v>285.73</v>
      </c>
      <c r="AR40" s="19">
        <v>1074.8</v>
      </c>
      <c r="AS40" s="19">
        <v>1202.3699999999999</v>
      </c>
      <c r="AT40" s="19">
        <v>1586.18</v>
      </c>
      <c r="AU40" s="19">
        <v>2131.58</v>
      </c>
      <c r="AV40" s="19">
        <v>677.12</v>
      </c>
      <c r="AW40" s="19">
        <v>1087.73</v>
      </c>
      <c r="AX40" s="19">
        <v>4330.26</v>
      </c>
      <c r="AY40" s="19">
        <v>176.64</v>
      </c>
      <c r="AZ40" s="19">
        <v>1017.39</v>
      </c>
      <c r="BA40" s="19">
        <v>957.03</v>
      </c>
      <c r="BB40" s="19">
        <v>778.17</v>
      </c>
      <c r="BC40" s="19">
        <v>339.23</v>
      </c>
      <c r="BD40" s="19">
        <v>7.0000000000000007E-2</v>
      </c>
      <c r="BE40" s="19">
        <v>0.03</v>
      </c>
      <c r="BF40" s="19">
        <v>0.02</v>
      </c>
      <c r="BG40" s="19">
        <v>0.04</v>
      </c>
      <c r="BH40" s="19">
        <v>0.04</v>
      </c>
      <c r="BI40" s="19">
        <v>0.22</v>
      </c>
      <c r="BJ40" s="19">
        <v>0</v>
      </c>
      <c r="BK40" s="19">
        <v>1.65</v>
      </c>
      <c r="BL40" s="19">
        <v>0</v>
      </c>
      <c r="BM40" s="19">
        <v>0.72</v>
      </c>
      <c r="BN40" s="19">
        <v>0.04</v>
      </c>
      <c r="BO40" s="19">
        <v>7.0000000000000007E-2</v>
      </c>
      <c r="BP40" s="19">
        <v>0</v>
      </c>
      <c r="BQ40" s="19">
        <v>0.04</v>
      </c>
      <c r="BR40" s="19">
        <v>0.09</v>
      </c>
      <c r="BS40" s="19">
        <v>3.42</v>
      </c>
      <c r="BT40" s="19">
        <v>0</v>
      </c>
      <c r="BU40" s="19">
        <v>0</v>
      </c>
      <c r="BV40" s="19">
        <v>7.6</v>
      </c>
      <c r="BW40" s="19">
        <v>0.6</v>
      </c>
      <c r="BX40" s="19">
        <v>0</v>
      </c>
      <c r="BY40" s="19">
        <v>0</v>
      </c>
      <c r="BZ40" s="19">
        <v>0</v>
      </c>
      <c r="CA40" s="19">
        <v>0</v>
      </c>
      <c r="CB40" s="19">
        <v>717.72</v>
      </c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</row>
    <row r="42" spans="1:605" ht="12.75" customHeight="1">
      <c r="B42" s="20" t="s">
        <v>104</v>
      </c>
    </row>
    <row r="43" spans="1:605" ht="12.75" customHeight="1">
      <c r="B43" s="7" t="s">
        <v>87</v>
      </c>
    </row>
    <row r="44" spans="1:605" s="12" customFormat="1" ht="12.75" customHeight="1">
      <c r="A44" s="9" t="str">
        <f>"42/8"</f>
        <v>42/8</v>
      </c>
      <c r="B44" s="10" t="s">
        <v>117</v>
      </c>
      <c r="C44" s="11" t="str">
        <f>"100"</f>
        <v>100</v>
      </c>
      <c r="D44" s="11">
        <v>13.92</v>
      </c>
      <c r="E44" s="11">
        <v>12.07</v>
      </c>
      <c r="F44" s="11">
        <v>13.69</v>
      </c>
      <c r="G44" s="11">
        <v>0.2</v>
      </c>
      <c r="H44" s="11">
        <v>14.73</v>
      </c>
      <c r="I44" s="25">
        <v>235.6558</v>
      </c>
      <c r="J44" s="11">
        <v>7.41</v>
      </c>
      <c r="K44" s="11">
        <v>0.11</v>
      </c>
      <c r="L44" s="11">
        <v>0</v>
      </c>
      <c r="M44" s="11">
        <v>0</v>
      </c>
      <c r="N44" s="11">
        <v>3.58</v>
      </c>
      <c r="O44" s="11">
        <v>9.73</v>
      </c>
      <c r="P44" s="11">
        <v>1.42</v>
      </c>
      <c r="Q44" s="11">
        <v>0</v>
      </c>
      <c r="R44" s="11">
        <v>0</v>
      </c>
      <c r="S44" s="11">
        <v>0.14000000000000001</v>
      </c>
      <c r="T44" s="11">
        <v>1.93</v>
      </c>
      <c r="U44" s="11">
        <v>288.47000000000003</v>
      </c>
      <c r="V44" s="11">
        <v>235.31</v>
      </c>
      <c r="W44" s="11">
        <v>45.73</v>
      </c>
      <c r="X44" s="11">
        <v>23.48</v>
      </c>
      <c r="Y44" s="11">
        <v>165.58</v>
      </c>
      <c r="Z44" s="11">
        <v>2.21</v>
      </c>
      <c r="AA44" s="11">
        <v>24</v>
      </c>
      <c r="AB44" s="11">
        <v>17</v>
      </c>
      <c r="AC44" s="11">
        <v>26.9</v>
      </c>
      <c r="AD44" s="11">
        <v>0.59</v>
      </c>
      <c r="AE44" s="11">
        <v>0.08</v>
      </c>
      <c r="AF44" s="11">
        <v>0.14000000000000001</v>
      </c>
      <c r="AG44" s="11">
        <v>3.19</v>
      </c>
      <c r="AH44" s="11">
        <v>6.09</v>
      </c>
      <c r="AI44" s="11">
        <v>3.26</v>
      </c>
      <c r="AJ44" s="12">
        <v>0</v>
      </c>
      <c r="AK44" s="12">
        <v>738.21</v>
      </c>
      <c r="AL44" s="12">
        <v>575.85</v>
      </c>
      <c r="AM44" s="12">
        <v>1081.5899999999999</v>
      </c>
      <c r="AN44" s="12">
        <v>1678.95</v>
      </c>
      <c r="AO44" s="12">
        <v>311.32</v>
      </c>
      <c r="AP44" s="12">
        <v>566.67999999999995</v>
      </c>
      <c r="AQ44" s="12">
        <v>153.94999999999999</v>
      </c>
      <c r="AR44" s="12">
        <v>590.58000000000004</v>
      </c>
      <c r="AS44" s="12">
        <v>718.49</v>
      </c>
      <c r="AT44" s="12">
        <v>701.38</v>
      </c>
      <c r="AU44" s="12">
        <v>1144.2</v>
      </c>
      <c r="AV44" s="12">
        <v>468.26</v>
      </c>
      <c r="AW44" s="12">
        <v>628.77</v>
      </c>
      <c r="AX44" s="12">
        <v>2332.64</v>
      </c>
      <c r="AY44" s="12">
        <v>179.08</v>
      </c>
      <c r="AZ44" s="12">
        <v>559.99</v>
      </c>
      <c r="BA44" s="12">
        <v>554.14</v>
      </c>
      <c r="BB44" s="12">
        <v>478.81</v>
      </c>
      <c r="BC44" s="12">
        <v>193.28</v>
      </c>
      <c r="BD44" s="12">
        <v>0.12</v>
      </c>
      <c r="BE44" s="12">
        <v>0.06</v>
      </c>
      <c r="BF44" s="12">
        <v>0.03</v>
      </c>
      <c r="BG44" s="12">
        <v>7.0000000000000007E-2</v>
      </c>
      <c r="BH44" s="12">
        <v>0.08</v>
      </c>
      <c r="BI44" s="12">
        <v>0.38</v>
      </c>
      <c r="BJ44" s="12">
        <v>0</v>
      </c>
      <c r="BK44" s="12">
        <v>1.02</v>
      </c>
      <c r="BL44" s="12">
        <v>0</v>
      </c>
      <c r="BM44" s="12">
        <v>0.31</v>
      </c>
      <c r="BN44" s="12">
        <v>0.02</v>
      </c>
      <c r="BO44" s="12">
        <v>0</v>
      </c>
      <c r="BP44" s="12">
        <v>0</v>
      </c>
      <c r="BQ44" s="12">
        <v>7.0000000000000007E-2</v>
      </c>
      <c r="BR44" s="12">
        <v>0.11</v>
      </c>
      <c r="BS44" s="12">
        <v>0.85</v>
      </c>
      <c r="BT44" s="12">
        <v>0</v>
      </c>
      <c r="BU44" s="12">
        <v>0</v>
      </c>
      <c r="BV44" s="12">
        <v>0.12</v>
      </c>
      <c r="BW44" s="12">
        <v>0.01</v>
      </c>
      <c r="BX44" s="12">
        <v>0</v>
      </c>
      <c r="BY44" s="12">
        <v>0</v>
      </c>
      <c r="BZ44" s="12">
        <v>0</v>
      </c>
      <c r="CA44" s="12">
        <v>0</v>
      </c>
      <c r="CB44" s="12">
        <v>94.22</v>
      </c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</row>
    <row r="45" spans="1:605" s="12" customFormat="1" ht="12.75" customHeight="1">
      <c r="A45" s="9" t="str">
        <f>"32/3"</f>
        <v>32/3</v>
      </c>
      <c r="B45" s="10" t="s">
        <v>118</v>
      </c>
      <c r="C45" s="11" t="str">
        <f>"150"</f>
        <v>150</v>
      </c>
      <c r="D45" s="11">
        <v>2.5</v>
      </c>
      <c r="E45" s="11">
        <v>0</v>
      </c>
      <c r="F45" s="11">
        <v>3.98</v>
      </c>
      <c r="G45" s="11">
        <v>3.98</v>
      </c>
      <c r="H45" s="11">
        <v>17.350000000000001</v>
      </c>
      <c r="I45" s="25">
        <v>110.40025393499999</v>
      </c>
      <c r="J45" s="11">
        <v>0.52</v>
      </c>
      <c r="K45" s="11">
        <v>2.44</v>
      </c>
      <c r="L45" s="11">
        <v>0</v>
      </c>
      <c r="M45" s="11">
        <v>0</v>
      </c>
      <c r="N45" s="11">
        <v>6.15</v>
      </c>
      <c r="O45" s="11">
        <v>8.4600000000000009</v>
      </c>
      <c r="P45" s="11">
        <v>2.74</v>
      </c>
      <c r="Q45" s="11">
        <v>0</v>
      </c>
      <c r="R45" s="11">
        <v>0</v>
      </c>
      <c r="S45" s="11">
        <v>0.36</v>
      </c>
      <c r="T45" s="11">
        <v>1.74</v>
      </c>
      <c r="U45" s="11">
        <v>160.38999999999999</v>
      </c>
      <c r="V45" s="11">
        <v>482.67</v>
      </c>
      <c r="W45" s="11">
        <v>36.75</v>
      </c>
      <c r="X45" s="11">
        <v>34.28</v>
      </c>
      <c r="Y45" s="11">
        <v>67.959999999999994</v>
      </c>
      <c r="Z45" s="11">
        <v>1.06</v>
      </c>
      <c r="AA45" s="11">
        <v>0</v>
      </c>
      <c r="AB45" s="11">
        <v>5011.88</v>
      </c>
      <c r="AC45" s="11">
        <v>947.36</v>
      </c>
      <c r="AD45" s="11">
        <v>1.98</v>
      </c>
      <c r="AE45" s="11">
        <v>0.09</v>
      </c>
      <c r="AF45" s="11">
        <v>7.0000000000000007E-2</v>
      </c>
      <c r="AG45" s="11">
        <v>1.1499999999999999</v>
      </c>
      <c r="AH45" s="11">
        <v>1.8</v>
      </c>
      <c r="AI45" s="11">
        <v>10.61</v>
      </c>
      <c r="AJ45" s="12">
        <v>0</v>
      </c>
      <c r="AK45" s="12">
        <v>59.01</v>
      </c>
      <c r="AL45" s="12">
        <v>59.25</v>
      </c>
      <c r="AM45" s="12">
        <v>80.42</v>
      </c>
      <c r="AN45" s="12">
        <v>69.53</v>
      </c>
      <c r="AO45" s="12">
        <v>18.7</v>
      </c>
      <c r="AP45" s="12">
        <v>53.82</v>
      </c>
      <c r="AQ45" s="12">
        <v>18.350000000000001</v>
      </c>
      <c r="AR45" s="12">
        <v>61.16</v>
      </c>
      <c r="AS45" s="12">
        <v>77.849999999999994</v>
      </c>
      <c r="AT45" s="12">
        <v>129</v>
      </c>
      <c r="AU45" s="12">
        <v>153.62</v>
      </c>
      <c r="AV45" s="12">
        <v>25.72</v>
      </c>
      <c r="AW45" s="12">
        <v>54.35</v>
      </c>
      <c r="AX45" s="12">
        <v>360.9</v>
      </c>
      <c r="AY45" s="12">
        <v>0</v>
      </c>
      <c r="AZ45" s="12">
        <v>66.48</v>
      </c>
      <c r="BA45" s="12">
        <v>56.27</v>
      </c>
      <c r="BB45" s="12">
        <v>42.74</v>
      </c>
      <c r="BC45" s="12">
        <v>21.95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0.27</v>
      </c>
      <c r="BL45" s="12">
        <v>0</v>
      </c>
      <c r="BM45" s="12">
        <v>0.16</v>
      </c>
      <c r="BN45" s="12">
        <v>0.01</v>
      </c>
      <c r="BO45" s="12">
        <v>0.03</v>
      </c>
      <c r="BP45" s="12">
        <v>0</v>
      </c>
      <c r="BQ45" s="12">
        <v>0</v>
      </c>
      <c r="BR45" s="12">
        <v>0</v>
      </c>
      <c r="BS45" s="12">
        <v>0.95</v>
      </c>
      <c r="BT45" s="12">
        <v>0</v>
      </c>
      <c r="BU45" s="12">
        <v>0</v>
      </c>
      <c r="BV45" s="12">
        <v>2.2200000000000002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163.95</v>
      </c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</row>
    <row r="46" spans="1:605" s="12" customFormat="1" ht="12.75" customHeight="1">
      <c r="A46" s="9" t="str">
        <f>"6/10"</f>
        <v>6/10</v>
      </c>
      <c r="B46" s="10" t="s">
        <v>119</v>
      </c>
      <c r="C46" s="11" t="str">
        <f>"200"</f>
        <v>200</v>
      </c>
      <c r="D46" s="11">
        <v>0.35</v>
      </c>
      <c r="E46" s="11">
        <v>0</v>
      </c>
      <c r="F46" s="11">
        <v>0</v>
      </c>
      <c r="G46" s="11">
        <v>0</v>
      </c>
      <c r="H46" s="11">
        <v>23.31</v>
      </c>
      <c r="I46" s="25">
        <v>88.911519999999982</v>
      </c>
      <c r="J46" s="11">
        <v>0</v>
      </c>
      <c r="K46" s="11">
        <v>0</v>
      </c>
      <c r="L46" s="11">
        <v>0</v>
      </c>
      <c r="M46" s="11">
        <v>0</v>
      </c>
      <c r="N46" s="11">
        <v>22.72</v>
      </c>
      <c r="O46" s="11">
        <v>0</v>
      </c>
      <c r="P46" s="11">
        <v>0.59</v>
      </c>
      <c r="Q46" s="11">
        <v>0</v>
      </c>
      <c r="R46" s="11">
        <v>0</v>
      </c>
      <c r="S46" s="11">
        <v>0</v>
      </c>
      <c r="T46" s="11">
        <v>0.61</v>
      </c>
      <c r="U46" s="11">
        <v>0.1</v>
      </c>
      <c r="V46" s="11">
        <v>0.3</v>
      </c>
      <c r="W46" s="11">
        <v>0.28999999999999998</v>
      </c>
      <c r="X46" s="11">
        <v>0</v>
      </c>
      <c r="Y46" s="11">
        <v>0</v>
      </c>
      <c r="Z46" s="11">
        <v>0.03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213.81</v>
      </c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</row>
    <row r="47" spans="1:605" s="12" customFormat="1" ht="12.75" customHeight="1">
      <c r="A47" s="9" t="str">
        <f>"пром."</f>
        <v>пром.</v>
      </c>
      <c r="B47" s="10" t="s">
        <v>91</v>
      </c>
      <c r="C47" s="11" t="str">
        <f>"30"</f>
        <v>30</v>
      </c>
      <c r="D47" s="11">
        <v>2.0099999999999998</v>
      </c>
      <c r="E47" s="11">
        <v>0</v>
      </c>
      <c r="F47" s="11">
        <v>0.21</v>
      </c>
      <c r="G47" s="11">
        <v>0</v>
      </c>
      <c r="H47" s="11">
        <v>15.06</v>
      </c>
      <c r="I47" s="25">
        <v>63.162959999999991</v>
      </c>
      <c r="J47" s="11">
        <v>0</v>
      </c>
      <c r="K47" s="11">
        <v>0</v>
      </c>
      <c r="L47" s="11">
        <v>0</v>
      </c>
      <c r="M47" s="11">
        <v>0</v>
      </c>
      <c r="N47" s="11">
        <v>12.84</v>
      </c>
      <c r="O47" s="11">
        <v>0</v>
      </c>
      <c r="P47" s="11">
        <v>2.2200000000000002</v>
      </c>
      <c r="Q47" s="11">
        <v>0</v>
      </c>
      <c r="R47" s="11">
        <v>0</v>
      </c>
      <c r="S47" s="11">
        <v>0</v>
      </c>
      <c r="T47" s="11">
        <v>3.61</v>
      </c>
      <c r="U47" s="11">
        <v>12.09</v>
      </c>
      <c r="V47" s="11">
        <v>561.72</v>
      </c>
      <c r="W47" s="11">
        <v>222.11</v>
      </c>
      <c r="X47" s="11">
        <v>69.75</v>
      </c>
      <c r="Y47" s="11">
        <v>62.91</v>
      </c>
      <c r="Z47" s="11">
        <v>7.46</v>
      </c>
      <c r="AA47" s="11">
        <v>1008</v>
      </c>
      <c r="AB47" s="11">
        <v>0</v>
      </c>
      <c r="AC47" s="11">
        <v>63</v>
      </c>
      <c r="AD47" s="11">
        <v>0.51</v>
      </c>
      <c r="AE47" s="11">
        <v>0.06</v>
      </c>
      <c r="AF47" s="11">
        <v>0.32</v>
      </c>
      <c r="AG47" s="11">
        <v>0</v>
      </c>
      <c r="AH47" s="11">
        <v>2.69</v>
      </c>
      <c r="AI47" s="11">
        <v>15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0.01</v>
      </c>
      <c r="BH47" s="12">
        <v>0</v>
      </c>
      <c r="BI47" s="12">
        <v>0.03</v>
      </c>
      <c r="BJ47" s="12">
        <v>0</v>
      </c>
      <c r="BK47" s="12">
        <v>0.26</v>
      </c>
      <c r="BL47" s="12">
        <v>0</v>
      </c>
      <c r="BM47" s="12">
        <v>0.09</v>
      </c>
      <c r="BN47" s="12">
        <v>0</v>
      </c>
      <c r="BO47" s="12">
        <v>0</v>
      </c>
      <c r="BP47" s="12">
        <v>0</v>
      </c>
      <c r="BQ47" s="12">
        <v>0</v>
      </c>
      <c r="BR47" s="12">
        <v>0.02</v>
      </c>
      <c r="BS47" s="12">
        <v>0.08</v>
      </c>
      <c r="BT47" s="12">
        <v>0</v>
      </c>
      <c r="BU47" s="12">
        <v>0</v>
      </c>
      <c r="BV47" s="12">
        <v>0.16</v>
      </c>
      <c r="BW47" s="12">
        <v>0.65</v>
      </c>
      <c r="BX47" s="12">
        <v>0</v>
      </c>
      <c r="BY47" s="12">
        <v>0</v>
      </c>
      <c r="BZ47" s="12">
        <v>0</v>
      </c>
      <c r="CA47" s="12">
        <v>0</v>
      </c>
      <c r="CB47" s="12">
        <v>2.4</v>
      </c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</row>
    <row r="48" spans="1:605" s="3" customFormat="1" ht="12.75" customHeight="1">
      <c r="A48" s="13" t="str">
        <f>"пром."</f>
        <v>пром.</v>
      </c>
      <c r="B48" s="14" t="s">
        <v>92</v>
      </c>
      <c r="C48" s="15" t="str">
        <f>"20"</f>
        <v>20</v>
      </c>
      <c r="D48" s="15">
        <v>1.32</v>
      </c>
      <c r="E48" s="15">
        <v>0</v>
      </c>
      <c r="F48" s="15">
        <v>0.24</v>
      </c>
      <c r="G48" s="15">
        <v>0.24</v>
      </c>
      <c r="H48" s="15">
        <v>8.34</v>
      </c>
      <c r="I48" s="26">
        <v>38.676000000000002</v>
      </c>
      <c r="J48" s="15">
        <v>0.04</v>
      </c>
      <c r="K48" s="15">
        <v>0</v>
      </c>
      <c r="L48" s="15">
        <v>0</v>
      </c>
      <c r="M48" s="15">
        <v>0</v>
      </c>
      <c r="N48" s="15">
        <v>0.24</v>
      </c>
      <c r="O48" s="15">
        <v>6.44</v>
      </c>
      <c r="P48" s="15">
        <v>1.66</v>
      </c>
      <c r="Q48" s="15">
        <v>0</v>
      </c>
      <c r="R48" s="15">
        <v>0</v>
      </c>
      <c r="S48" s="15">
        <v>0.2</v>
      </c>
      <c r="T48" s="15">
        <v>0.5</v>
      </c>
      <c r="U48" s="15">
        <v>122</v>
      </c>
      <c r="V48" s="15">
        <v>49</v>
      </c>
      <c r="W48" s="15">
        <v>7</v>
      </c>
      <c r="X48" s="15">
        <v>9.4</v>
      </c>
      <c r="Y48" s="15">
        <v>31.6</v>
      </c>
      <c r="Z48" s="15">
        <v>0.78</v>
      </c>
      <c r="AA48" s="15">
        <v>0</v>
      </c>
      <c r="AB48" s="15">
        <v>1</v>
      </c>
      <c r="AC48" s="15">
        <v>0.2</v>
      </c>
      <c r="AD48" s="15">
        <v>0.28000000000000003</v>
      </c>
      <c r="AE48" s="15">
        <v>0.04</v>
      </c>
      <c r="AF48" s="15">
        <v>0.02</v>
      </c>
      <c r="AG48" s="15">
        <v>0.14000000000000001</v>
      </c>
      <c r="AH48" s="15">
        <v>0.4</v>
      </c>
      <c r="AI48" s="15">
        <v>0</v>
      </c>
      <c r="AJ48" s="3">
        <v>0</v>
      </c>
      <c r="AK48" s="3">
        <v>64.400000000000006</v>
      </c>
      <c r="AL48" s="3">
        <v>49.6</v>
      </c>
      <c r="AM48" s="3">
        <v>85.4</v>
      </c>
      <c r="AN48" s="3">
        <v>44.6</v>
      </c>
      <c r="AO48" s="3">
        <v>18.600000000000001</v>
      </c>
      <c r="AP48" s="3">
        <v>39.6</v>
      </c>
      <c r="AQ48" s="3">
        <v>16</v>
      </c>
      <c r="AR48" s="3">
        <v>74.2</v>
      </c>
      <c r="AS48" s="3">
        <v>59.4</v>
      </c>
      <c r="AT48" s="3">
        <v>58.2</v>
      </c>
      <c r="AU48" s="3">
        <v>92.8</v>
      </c>
      <c r="AV48" s="3">
        <v>24.8</v>
      </c>
      <c r="AW48" s="3">
        <v>62</v>
      </c>
      <c r="AX48" s="3">
        <v>311.8</v>
      </c>
      <c r="AY48" s="3">
        <v>0</v>
      </c>
      <c r="AZ48" s="3">
        <v>105.2</v>
      </c>
      <c r="BA48" s="3">
        <v>58.2</v>
      </c>
      <c r="BB48" s="3">
        <v>36</v>
      </c>
      <c r="BC48" s="3">
        <v>26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0.03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0.02</v>
      </c>
      <c r="BT48" s="3">
        <v>0</v>
      </c>
      <c r="BU48" s="3">
        <v>0</v>
      </c>
      <c r="BV48" s="3">
        <v>0.1</v>
      </c>
      <c r="BW48" s="3">
        <v>0.02</v>
      </c>
      <c r="BX48" s="3">
        <v>0</v>
      </c>
      <c r="BY48" s="3">
        <v>0</v>
      </c>
      <c r="BZ48" s="3">
        <v>0</v>
      </c>
      <c r="CA48" s="3">
        <v>0</v>
      </c>
      <c r="CB48" s="3">
        <v>9.4</v>
      </c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</row>
    <row r="49" spans="1:605" s="19" customFormat="1" ht="12.75" customHeight="1">
      <c r="A49" s="16"/>
      <c r="B49" s="17" t="s">
        <v>93</v>
      </c>
      <c r="C49" s="18"/>
      <c r="D49" s="18">
        <v>20.100000000000001</v>
      </c>
      <c r="E49" s="18">
        <v>12.07</v>
      </c>
      <c r="F49" s="18">
        <v>18.12</v>
      </c>
      <c r="G49" s="18">
        <v>4.42</v>
      </c>
      <c r="H49" s="18">
        <v>78.78</v>
      </c>
      <c r="I49" s="27">
        <v>536.80999999999995</v>
      </c>
      <c r="J49" s="18">
        <v>7.97</v>
      </c>
      <c r="K49" s="18">
        <v>2.5499999999999998</v>
      </c>
      <c r="L49" s="18">
        <v>0</v>
      </c>
      <c r="M49" s="18">
        <v>0</v>
      </c>
      <c r="N49" s="18">
        <v>45.52</v>
      </c>
      <c r="O49" s="18">
        <v>24.63</v>
      </c>
      <c r="P49" s="18">
        <v>8.6300000000000008</v>
      </c>
      <c r="Q49" s="18">
        <v>0</v>
      </c>
      <c r="R49" s="18">
        <v>0</v>
      </c>
      <c r="S49" s="18">
        <v>0.7</v>
      </c>
      <c r="T49" s="18">
        <v>8.39</v>
      </c>
      <c r="U49" s="18">
        <v>583.04</v>
      </c>
      <c r="V49" s="18">
        <v>1328.99</v>
      </c>
      <c r="W49" s="18">
        <v>311.88</v>
      </c>
      <c r="X49" s="18">
        <v>136.91</v>
      </c>
      <c r="Y49" s="18">
        <v>328.05</v>
      </c>
      <c r="Z49" s="18">
        <v>11.54</v>
      </c>
      <c r="AA49" s="18">
        <v>1032</v>
      </c>
      <c r="AB49" s="18">
        <v>5029.88</v>
      </c>
      <c r="AC49" s="18">
        <v>1037.46</v>
      </c>
      <c r="AD49" s="18">
        <v>3.36</v>
      </c>
      <c r="AE49" s="18">
        <v>0.26</v>
      </c>
      <c r="AF49" s="18">
        <v>0.55000000000000004</v>
      </c>
      <c r="AG49" s="18">
        <v>4.4800000000000004</v>
      </c>
      <c r="AH49" s="18">
        <v>10.98</v>
      </c>
      <c r="AI49" s="18">
        <v>28.87</v>
      </c>
      <c r="AJ49" s="19">
        <v>0</v>
      </c>
      <c r="AK49" s="19">
        <v>861.61</v>
      </c>
      <c r="AL49" s="19">
        <v>684.7</v>
      </c>
      <c r="AM49" s="19">
        <v>1247.4000000000001</v>
      </c>
      <c r="AN49" s="19">
        <v>1793.08</v>
      </c>
      <c r="AO49" s="19">
        <v>348.62</v>
      </c>
      <c r="AP49" s="19">
        <v>660.1</v>
      </c>
      <c r="AQ49" s="19">
        <v>188.3</v>
      </c>
      <c r="AR49" s="19">
        <v>725.93</v>
      </c>
      <c r="AS49" s="19">
        <v>855.75</v>
      </c>
      <c r="AT49" s="19">
        <v>888.58</v>
      </c>
      <c r="AU49" s="19">
        <v>1390.62</v>
      </c>
      <c r="AV49" s="19">
        <v>518.78</v>
      </c>
      <c r="AW49" s="19">
        <v>745.12</v>
      </c>
      <c r="AX49" s="19">
        <v>3005.34</v>
      </c>
      <c r="AY49" s="19">
        <v>179.08</v>
      </c>
      <c r="AZ49" s="19">
        <v>731.67</v>
      </c>
      <c r="BA49" s="19">
        <v>668.62</v>
      </c>
      <c r="BB49" s="19">
        <v>557.54999999999995</v>
      </c>
      <c r="BC49" s="19">
        <v>241.23</v>
      </c>
      <c r="BD49" s="19">
        <v>0.12</v>
      </c>
      <c r="BE49" s="19">
        <v>0.06</v>
      </c>
      <c r="BF49" s="19">
        <v>0.03</v>
      </c>
      <c r="BG49" s="19">
        <v>0.08</v>
      </c>
      <c r="BH49" s="19">
        <v>0.08</v>
      </c>
      <c r="BI49" s="19">
        <v>0.41</v>
      </c>
      <c r="BJ49" s="19">
        <v>0</v>
      </c>
      <c r="BK49" s="19">
        <v>1.58</v>
      </c>
      <c r="BL49" s="19">
        <v>0</v>
      </c>
      <c r="BM49" s="19">
        <v>0.56000000000000005</v>
      </c>
      <c r="BN49" s="19">
        <v>0.03</v>
      </c>
      <c r="BO49" s="19">
        <v>0.03</v>
      </c>
      <c r="BP49" s="19">
        <v>0</v>
      </c>
      <c r="BQ49" s="19">
        <v>7.0000000000000007E-2</v>
      </c>
      <c r="BR49" s="19">
        <v>0.14000000000000001</v>
      </c>
      <c r="BS49" s="19">
        <v>1.9</v>
      </c>
      <c r="BT49" s="19">
        <v>0</v>
      </c>
      <c r="BU49" s="19">
        <v>0</v>
      </c>
      <c r="BV49" s="19">
        <v>2.6</v>
      </c>
      <c r="BW49" s="19">
        <v>0.67</v>
      </c>
      <c r="BX49" s="19">
        <v>0</v>
      </c>
      <c r="BY49" s="19">
        <v>0</v>
      </c>
      <c r="BZ49" s="19">
        <v>0</v>
      </c>
      <c r="CA49" s="19">
        <v>0</v>
      </c>
      <c r="CB49" s="19">
        <v>483.77</v>
      </c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</row>
    <row r="50" spans="1:605" ht="12.75" customHeight="1">
      <c r="B50" s="7" t="s">
        <v>96</v>
      </c>
    </row>
    <row r="51" spans="1:605" s="12" customFormat="1" ht="12.75" customHeight="1">
      <c r="A51" s="9" t="str">
        <f>"32/1"</f>
        <v>32/1</v>
      </c>
      <c r="B51" s="21" t="s">
        <v>121</v>
      </c>
      <c r="C51" s="11" t="str">
        <f>"60"</f>
        <v>60</v>
      </c>
      <c r="D51" s="11">
        <v>0.83</v>
      </c>
      <c r="E51" s="11">
        <v>0</v>
      </c>
      <c r="F51" s="11">
        <v>3.58</v>
      </c>
      <c r="G51" s="11">
        <v>3.58</v>
      </c>
      <c r="H51" s="11">
        <v>5.41</v>
      </c>
      <c r="I51" s="25">
        <v>53.918487503999991</v>
      </c>
      <c r="J51" s="11">
        <v>0.45</v>
      </c>
      <c r="K51" s="11">
        <v>2.34</v>
      </c>
      <c r="L51" s="11">
        <v>0</v>
      </c>
      <c r="M51" s="11">
        <v>0</v>
      </c>
      <c r="N51" s="11">
        <v>4.05</v>
      </c>
      <c r="O51" s="11">
        <v>0.05</v>
      </c>
      <c r="P51" s="11">
        <v>1.31</v>
      </c>
      <c r="Q51" s="11">
        <v>0</v>
      </c>
      <c r="R51" s="11">
        <v>0</v>
      </c>
      <c r="S51" s="11">
        <v>0.06</v>
      </c>
      <c r="T51" s="11">
        <v>0.87</v>
      </c>
      <c r="U51" s="11">
        <v>133.87</v>
      </c>
      <c r="V51" s="11">
        <v>134.01</v>
      </c>
      <c r="W51" s="11">
        <v>20.45</v>
      </c>
      <c r="X51" s="11">
        <v>11.58</v>
      </c>
      <c r="Y51" s="11">
        <v>22.8</v>
      </c>
      <c r="Z51" s="11">
        <v>0.74</v>
      </c>
      <c r="AA51" s="11">
        <v>0</v>
      </c>
      <c r="AB51" s="11">
        <v>4.9400000000000004</v>
      </c>
      <c r="AC51" s="11">
        <v>1.19</v>
      </c>
      <c r="AD51" s="11">
        <v>1.64</v>
      </c>
      <c r="AE51" s="11">
        <v>0.01</v>
      </c>
      <c r="AF51" s="11">
        <v>0.02</v>
      </c>
      <c r="AG51" s="11">
        <v>0.09</v>
      </c>
      <c r="AH51" s="11">
        <v>0.24</v>
      </c>
      <c r="AI51" s="11">
        <v>1.1599999999999999</v>
      </c>
      <c r="AJ51" s="12">
        <v>0</v>
      </c>
      <c r="AK51" s="12">
        <v>29.28</v>
      </c>
      <c r="AL51" s="12">
        <v>33.15</v>
      </c>
      <c r="AM51" s="12">
        <v>37.01</v>
      </c>
      <c r="AN51" s="12">
        <v>50.83</v>
      </c>
      <c r="AO51" s="12">
        <v>11.05</v>
      </c>
      <c r="AP51" s="12">
        <v>29.28</v>
      </c>
      <c r="AQ51" s="12">
        <v>7.18</v>
      </c>
      <c r="AR51" s="12">
        <v>24.86</v>
      </c>
      <c r="AS51" s="12">
        <v>22.1</v>
      </c>
      <c r="AT51" s="12">
        <v>40.33</v>
      </c>
      <c r="AU51" s="12">
        <v>181.21</v>
      </c>
      <c r="AV51" s="12">
        <v>7.73</v>
      </c>
      <c r="AW51" s="12">
        <v>20.99</v>
      </c>
      <c r="AX51" s="12">
        <v>151.37</v>
      </c>
      <c r="AY51" s="12">
        <v>0</v>
      </c>
      <c r="AZ51" s="12">
        <v>25.97</v>
      </c>
      <c r="BA51" s="12">
        <v>34.799999999999997</v>
      </c>
      <c r="BB51" s="12">
        <v>27.62</v>
      </c>
      <c r="BC51" s="12">
        <v>8.2899999999999991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0.22</v>
      </c>
      <c r="BL51" s="12">
        <v>0</v>
      </c>
      <c r="BM51" s="12">
        <v>0.14000000000000001</v>
      </c>
      <c r="BN51" s="12">
        <v>0.01</v>
      </c>
      <c r="BO51" s="12">
        <v>0.02</v>
      </c>
      <c r="BP51" s="12">
        <v>0</v>
      </c>
      <c r="BQ51" s="12">
        <v>0</v>
      </c>
      <c r="BR51" s="12">
        <v>0</v>
      </c>
      <c r="BS51" s="12">
        <v>0.84</v>
      </c>
      <c r="BT51" s="12">
        <v>0</v>
      </c>
      <c r="BU51" s="12">
        <v>0</v>
      </c>
      <c r="BV51" s="12">
        <v>2.08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51.04</v>
      </c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</row>
    <row r="52" spans="1:605" s="12" customFormat="1" ht="12.75" customHeight="1">
      <c r="A52" s="9" t="str">
        <f>"14/2"</f>
        <v>14/2</v>
      </c>
      <c r="B52" s="10" t="s">
        <v>122</v>
      </c>
      <c r="C52" s="11" t="str">
        <f>"250"</f>
        <v>250</v>
      </c>
      <c r="D52" s="11">
        <v>3.37</v>
      </c>
      <c r="E52" s="11">
        <v>0</v>
      </c>
      <c r="F52" s="11">
        <v>5.49</v>
      </c>
      <c r="G52" s="11">
        <v>6.24</v>
      </c>
      <c r="H52" s="11">
        <v>22.85</v>
      </c>
      <c r="I52" s="25">
        <v>151.27225750000002</v>
      </c>
      <c r="J52" s="11">
        <v>0.85</v>
      </c>
      <c r="K52" s="11">
        <v>3.25</v>
      </c>
      <c r="L52" s="11">
        <v>0</v>
      </c>
      <c r="M52" s="11">
        <v>0</v>
      </c>
      <c r="N52" s="11">
        <v>2.17</v>
      </c>
      <c r="O52" s="11">
        <v>18.21</v>
      </c>
      <c r="P52" s="11">
        <v>2.4700000000000002</v>
      </c>
      <c r="Q52" s="11">
        <v>0</v>
      </c>
      <c r="R52" s="11">
        <v>0</v>
      </c>
      <c r="S52" s="11">
        <v>0.2</v>
      </c>
      <c r="T52" s="11">
        <v>1.81</v>
      </c>
      <c r="U52" s="11">
        <v>204.95</v>
      </c>
      <c r="V52" s="11">
        <v>451.85</v>
      </c>
      <c r="W52" s="11">
        <v>21.09</v>
      </c>
      <c r="X52" s="11">
        <v>34.46</v>
      </c>
      <c r="Y52" s="11">
        <v>92.37</v>
      </c>
      <c r="Z52" s="11">
        <v>1.22</v>
      </c>
      <c r="AA52" s="11">
        <v>0</v>
      </c>
      <c r="AB52" s="11">
        <v>972</v>
      </c>
      <c r="AC52" s="11">
        <v>202.25</v>
      </c>
      <c r="AD52" s="11">
        <v>2.59</v>
      </c>
      <c r="AE52" s="11">
        <v>0.12</v>
      </c>
      <c r="AF52" s="11">
        <v>0.06</v>
      </c>
      <c r="AG52" s="11">
        <v>1</v>
      </c>
      <c r="AH52" s="11">
        <v>2.14</v>
      </c>
      <c r="AI52" s="11">
        <v>6.5</v>
      </c>
      <c r="AJ52" s="12">
        <v>0</v>
      </c>
      <c r="AK52" s="12">
        <v>88.36</v>
      </c>
      <c r="AL52" s="12">
        <v>87.61</v>
      </c>
      <c r="AM52" s="12">
        <v>138.09</v>
      </c>
      <c r="AN52" s="12">
        <v>105.1</v>
      </c>
      <c r="AO52" s="12">
        <v>27.64</v>
      </c>
      <c r="AP52" s="12">
        <v>80.56</v>
      </c>
      <c r="AQ52" s="12">
        <v>38.82</v>
      </c>
      <c r="AR52" s="12">
        <v>102.32</v>
      </c>
      <c r="AS52" s="12">
        <v>128.59</v>
      </c>
      <c r="AT52" s="12">
        <v>206.9</v>
      </c>
      <c r="AU52" s="12">
        <v>186.12</v>
      </c>
      <c r="AV52" s="12">
        <v>42.22</v>
      </c>
      <c r="AW52" s="12">
        <v>110.59</v>
      </c>
      <c r="AX52" s="12">
        <v>574.82000000000005</v>
      </c>
      <c r="AY52" s="12">
        <v>0</v>
      </c>
      <c r="AZ52" s="12">
        <v>111.39</v>
      </c>
      <c r="BA52" s="12">
        <v>106.74</v>
      </c>
      <c r="BB52" s="12">
        <v>80.650000000000006</v>
      </c>
      <c r="BC52" s="12">
        <v>42.72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0.45</v>
      </c>
      <c r="BL52" s="12">
        <v>0</v>
      </c>
      <c r="BM52" s="12">
        <v>0.19</v>
      </c>
      <c r="BN52" s="12">
        <v>0.01</v>
      </c>
      <c r="BO52" s="12">
        <v>0.03</v>
      </c>
      <c r="BP52" s="12">
        <v>0</v>
      </c>
      <c r="BQ52" s="12">
        <v>0</v>
      </c>
      <c r="BR52" s="12">
        <v>0.01</v>
      </c>
      <c r="BS52" s="12">
        <v>1.41</v>
      </c>
      <c r="BT52" s="12">
        <v>0</v>
      </c>
      <c r="BU52" s="12">
        <v>0</v>
      </c>
      <c r="BV52" s="12">
        <v>3.37</v>
      </c>
      <c r="BW52" s="12">
        <v>0.02</v>
      </c>
      <c r="BX52" s="12">
        <v>0</v>
      </c>
      <c r="BY52" s="12">
        <v>0</v>
      </c>
      <c r="BZ52" s="12">
        <v>0</v>
      </c>
      <c r="CA52" s="12">
        <v>0</v>
      </c>
      <c r="CB52" s="12">
        <v>251.01</v>
      </c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</row>
    <row r="53" spans="1:605" s="12" customFormat="1" ht="12.75" customHeight="1">
      <c r="A53" s="9" t="str">
        <f>"-"</f>
        <v>-</v>
      </c>
      <c r="B53" s="10" t="s">
        <v>123</v>
      </c>
      <c r="C53" s="11" t="str">
        <f>"20"</f>
        <v>20</v>
      </c>
      <c r="D53" s="11">
        <v>5.36</v>
      </c>
      <c r="E53" s="11">
        <v>5.36</v>
      </c>
      <c r="F53" s="11">
        <v>3.84</v>
      </c>
      <c r="G53" s="11">
        <v>0</v>
      </c>
      <c r="H53" s="11">
        <v>0</v>
      </c>
      <c r="I53" s="25">
        <v>55.987200000000001</v>
      </c>
      <c r="J53" s="11">
        <v>2.27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0.28999999999999998</v>
      </c>
      <c r="U53" s="11">
        <v>12.48</v>
      </c>
      <c r="V53" s="11">
        <v>57.38</v>
      </c>
      <c r="W53" s="11">
        <v>2.2999999999999998</v>
      </c>
      <c r="X53" s="11">
        <v>5.28</v>
      </c>
      <c r="Y53" s="11">
        <v>42.11</v>
      </c>
      <c r="Z53" s="11">
        <v>0.69</v>
      </c>
      <c r="AA53" s="11">
        <v>0</v>
      </c>
      <c r="AB53" s="11">
        <v>0</v>
      </c>
      <c r="AC53" s="11">
        <v>0</v>
      </c>
      <c r="AD53" s="11">
        <v>0.13</v>
      </c>
      <c r="AE53" s="11">
        <v>0.01</v>
      </c>
      <c r="AF53" s="11">
        <v>0.03</v>
      </c>
      <c r="AG53" s="11">
        <v>1.2</v>
      </c>
      <c r="AH53" s="11">
        <v>2.62</v>
      </c>
      <c r="AI53" s="11">
        <v>0</v>
      </c>
      <c r="AJ53" s="12">
        <v>0</v>
      </c>
      <c r="AK53" s="12">
        <v>298.08</v>
      </c>
      <c r="AL53" s="12">
        <v>225.22</v>
      </c>
      <c r="AM53" s="12">
        <v>425.66</v>
      </c>
      <c r="AN53" s="12">
        <v>745.63</v>
      </c>
      <c r="AO53" s="12">
        <v>128.16</v>
      </c>
      <c r="AP53" s="12">
        <v>231.26</v>
      </c>
      <c r="AQ53" s="12">
        <v>60.48</v>
      </c>
      <c r="AR53" s="12">
        <v>228.96</v>
      </c>
      <c r="AS53" s="12">
        <v>312.77</v>
      </c>
      <c r="AT53" s="12">
        <v>300.38</v>
      </c>
      <c r="AU53" s="12">
        <v>510.05</v>
      </c>
      <c r="AV53" s="12">
        <v>204.48</v>
      </c>
      <c r="AW53" s="12">
        <v>269.86</v>
      </c>
      <c r="AX53" s="12">
        <v>885.02</v>
      </c>
      <c r="AY53" s="12">
        <v>83.52</v>
      </c>
      <c r="AZ53" s="12">
        <v>197.28</v>
      </c>
      <c r="BA53" s="12">
        <v>224.64</v>
      </c>
      <c r="BB53" s="12">
        <v>189.5</v>
      </c>
      <c r="BC53" s="12">
        <v>74.59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20.64</v>
      </c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</row>
    <row r="54" spans="1:605" s="12" customFormat="1" ht="12.75" customHeight="1">
      <c r="A54" s="9" t="str">
        <f>"17/7"</f>
        <v>17/7</v>
      </c>
      <c r="B54" s="10" t="s">
        <v>124</v>
      </c>
      <c r="C54" s="11" t="str">
        <f>"100"</f>
        <v>100</v>
      </c>
      <c r="D54" s="11">
        <v>11.3</v>
      </c>
      <c r="E54" s="11">
        <v>10.24</v>
      </c>
      <c r="F54" s="11">
        <v>6.06</v>
      </c>
      <c r="G54" s="11">
        <v>2.72</v>
      </c>
      <c r="H54" s="11">
        <v>11.63</v>
      </c>
      <c r="I54" s="25">
        <v>144.8286791148</v>
      </c>
      <c r="J54" s="11">
        <v>2.74</v>
      </c>
      <c r="K54" s="11">
        <v>1.71</v>
      </c>
      <c r="L54" s="11">
        <v>0</v>
      </c>
      <c r="M54" s="11">
        <v>0</v>
      </c>
      <c r="N54" s="11">
        <v>2.91</v>
      </c>
      <c r="O54" s="11">
        <v>7.8</v>
      </c>
      <c r="P54" s="11">
        <v>0.91</v>
      </c>
      <c r="Q54" s="11">
        <v>0</v>
      </c>
      <c r="R54" s="11">
        <v>0</v>
      </c>
      <c r="S54" s="11">
        <v>7.0000000000000007E-2</v>
      </c>
      <c r="T54" s="11">
        <v>1.97</v>
      </c>
      <c r="U54" s="11">
        <v>234.23</v>
      </c>
      <c r="V54" s="11">
        <v>285.16000000000003</v>
      </c>
      <c r="W54" s="11">
        <v>50.75</v>
      </c>
      <c r="X54" s="11">
        <v>33.729999999999997</v>
      </c>
      <c r="Y54" s="11">
        <v>159.65</v>
      </c>
      <c r="Z54" s="11">
        <v>0.8</v>
      </c>
      <c r="AA54" s="11">
        <v>23.53</v>
      </c>
      <c r="AB54" s="11">
        <v>11.86</v>
      </c>
      <c r="AC54" s="11">
        <v>42.7</v>
      </c>
      <c r="AD54" s="11">
        <v>1.48</v>
      </c>
      <c r="AE54" s="11">
        <v>7.0000000000000007E-2</v>
      </c>
      <c r="AF54" s="11">
        <v>0.1</v>
      </c>
      <c r="AG54" s="11">
        <v>0.69</v>
      </c>
      <c r="AH54" s="11">
        <v>3.25</v>
      </c>
      <c r="AI54" s="11">
        <v>0.59</v>
      </c>
      <c r="AJ54" s="12">
        <v>0</v>
      </c>
      <c r="AK54" s="12">
        <v>132.35</v>
      </c>
      <c r="AL54" s="12">
        <v>121.52</v>
      </c>
      <c r="AM54" s="12">
        <v>207.66</v>
      </c>
      <c r="AN54" s="12">
        <v>120.34</v>
      </c>
      <c r="AO54" s="12">
        <v>55.94</v>
      </c>
      <c r="AP54" s="12">
        <v>95.99</v>
      </c>
      <c r="AQ54" s="12">
        <v>33.85</v>
      </c>
      <c r="AR54" s="12">
        <v>129.35</v>
      </c>
      <c r="AS54" s="12">
        <v>85.36</v>
      </c>
      <c r="AT54" s="12">
        <v>103.65</v>
      </c>
      <c r="AU54" s="12">
        <v>120.82</v>
      </c>
      <c r="AV54" s="12">
        <v>46.95</v>
      </c>
      <c r="AW54" s="12">
        <v>70.75</v>
      </c>
      <c r="AX54" s="12">
        <v>497.73</v>
      </c>
      <c r="AY54" s="12">
        <v>0.81</v>
      </c>
      <c r="AZ54" s="12">
        <v>150.11000000000001</v>
      </c>
      <c r="BA54" s="12">
        <v>113.95</v>
      </c>
      <c r="BB54" s="12">
        <v>92.07</v>
      </c>
      <c r="BC54" s="12">
        <v>49.01</v>
      </c>
      <c r="BD54" s="12">
        <v>0.08</v>
      </c>
      <c r="BE54" s="12">
        <v>0.04</v>
      </c>
      <c r="BF54" s="12">
        <v>0.02</v>
      </c>
      <c r="BG54" s="12">
        <v>0.04</v>
      </c>
      <c r="BH54" s="12">
        <v>0.05</v>
      </c>
      <c r="BI54" s="12">
        <v>0.23</v>
      </c>
      <c r="BJ54" s="12">
        <v>0</v>
      </c>
      <c r="BK54" s="12">
        <v>0.81</v>
      </c>
      <c r="BL54" s="12">
        <v>0</v>
      </c>
      <c r="BM54" s="12">
        <v>0.28999999999999998</v>
      </c>
      <c r="BN54" s="12">
        <v>0.01</v>
      </c>
      <c r="BO54" s="12">
        <v>0.02</v>
      </c>
      <c r="BP54" s="12">
        <v>0</v>
      </c>
      <c r="BQ54" s="12">
        <v>0.05</v>
      </c>
      <c r="BR54" s="12">
        <v>7.0000000000000007E-2</v>
      </c>
      <c r="BS54" s="12">
        <v>1.07</v>
      </c>
      <c r="BT54" s="12">
        <v>0</v>
      </c>
      <c r="BU54" s="12">
        <v>0</v>
      </c>
      <c r="BV54" s="12">
        <v>1.59</v>
      </c>
      <c r="BW54" s="12">
        <v>0.01</v>
      </c>
      <c r="BX54" s="12">
        <v>0</v>
      </c>
      <c r="BY54" s="12">
        <v>0</v>
      </c>
      <c r="BZ54" s="12">
        <v>0</v>
      </c>
      <c r="CA54" s="12">
        <v>0</v>
      </c>
      <c r="CB54" s="12">
        <v>96.03</v>
      </c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</row>
    <row r="55" spans="1:605" s="12" customFormat="1" ht="12.75" customHeight="1">
      <c r="A55" s="9" t="str">
        <f>"38/3"</f>
        <v>38/3</v>
      </c>
      <c r="B55" s="10" t="s">
        <v>125</v>
      </c>
      <c r="C55" s="11" t="str">
        <f>"150"</f>
        <v>150</v>
      </c>
      <c r="D55" s="11">
        <v>3.78</v>
      </c>
      <c r="E55" s="11">
        <v>0</v>
      </c>
      <c r="F55" s="11">
        <v>7.19</v>
      </c>
      <c r="G55" s="11">
        <v>7.19</v>
      </c>
      <c r="H55" s="11">
        <v>39.6</v>
      </c>
      <c r="I55" s="25">
        <v>238.02706350000003</v>
      </c>
      <c r="J55" s="11">
        <v>1.01</v>
      </c>
      <c r="K55" s="11">
        <v>4.42</v>
      </c>
      <c r="L55" s="11">
        <v>0</v>
      </c>
      <c r="M55" s="11">
        <v>0</v>
      </c>
      <c r="N55" s="11">
        <v>1.37</v>
      </c>
      <c r="O55" s="11">
        <v>36.380000000000003</v>
      </c>
      <c r="P55" s="11">
        <v>1.86</v>
      </c>
      <c r="Q55" s="11">
        <v>0</v>
      </c>
      <c r="R55" s="11">
        <v>0</v>
      </c>
      <c r="S55" s="11">
        <v>0.03</v>
      </c>
      <c r="T55" s="11">
        <v>0.88</v>
      </c>
      <c r="U55" s="11">
        <v>151.24</v>
      </c>
      <c r="V55" s="11">
        <v>76.510000000000005</v>
      </c>
      <c r="W55" s="11">
        <v>9.3000000000000007</v>
      </c>
      <c r="X55" s="11">
        <v>27.84</v>
      </c>
      <c r="Y55" s="11">
        <v>80.78</v>
      </c>
      <c r="Z55" s="11">
        <v>0.62</v>
      </c>
      <c r="AA55" s="11">
        <v>0</v>
      </c>
      <c r="AB55" s="11">
        <v>486</v>
      </c>
      <c r="AC55" s="11">
        <v>90</v>
      </c>
      <c r="AD55" s="11">
        <v>3.24</v>
      </c>
      <c r="AE55" s="11">
        <v>0.04</v>
      </c>
      <c r="AF55" s="11">
        <v>0.02</v>
      </c>
      <c r="AG55" s="11">
        <v>0.77</v>
      </c>
      <c r="AH55" s="11">
        <v>1.83</v>
      </c>
      <c r="AI55" s="11">
        <v>0.45</v>
      </c>
      <c r="AJ55" s="12">
        <v>0</v>
      </c>
      <c r="AK55" s="12">
        <v>217.99</v>
      </c>
      <c r="AL55" s="12">
        <v>171.33</v>
      </c>
      <c r="AM55" s="12">
        <v>320.93</v>
      </c>
      <c r="AN55" s="12">
        <v>135.44999999999999</v>
      </c>
      <c r="AO55" s="12">
        <v>82.72</v>
      </c>
      <c r="AP55" s="12">
        <v>124.89</v>
      </c>
      <c r="AQ55" s="12">
        <v>51.8</v>
      </c>
      <c r="AR55" s="12">
        <v>191.73</v>
      </c>
      <c r="AS55" s="12">
        <v>202.77</v>
      </c>
      <c r="AT55" s="12">
        <v>264.22000000000003</v>
      </c>
      <c r="AU55" s="12">
        <v>283.79000000000002</v>
      </c>
      <c r="AV55" s="12">
        <v>88.1</v>
      </c>
      <c r="AW55" s="12">
        <v>165.92</v>
      </c>
      <c r="AX55" s="12">
        <v>627.78</v>
      </c>
      <c r="AY55" s="12">
        <v>0</v>
      </c>
      <c r="AZ55" s="12">
        <v>171.11</v>
      </c>
      <c r="BA55" s="12">
        <v>171.24</v>
      </c>
      <c r="BB55" s="12">
        <v>150</v>
      </c>
      <c r="BC55" s="12">
        <v>71.02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0.01</v>
      </c>
      <c r="BJ55" s="12">
        <v>0</v>
      </c>
      <c r="BK55" s="12">
        <v>0.51</v>
      </c>
      <c r="BL55" s="12">
        <v>0</v>
      </c>
      <c r="BM55" s="12">
        <v>0.28999999999999998</v>
      </c>
      <c r="BN55" s="12">
        <v>0.02</v>
      </c>
      <c r="BO55" s="12">
        <v>0.05</v>
      </c>
      <c r="BP55" s="12">
        <v>0</v>
      </c>
      <c r="BQ55" s="12">
        <v>0</v>
      </c>
      <c r="BR55" s="12">
        <v>0</v>
      </c>
      <c r="BS55" s="12">
        <v>1.75</v>
      </c>
      <c r="BT55" s="12">
        <v>0</v>
      </c>
      <c r="BU55" s="12">
        <v>0</v>
      </c>
      <c r="BV55" s="12">
        <v>4.03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120.36</v>
      </c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</row>
    <row r="56" spans="1:605" s="12" customFormat="1" ht="12.75" customHeight="1">
      <c r="A56" s="9" t="str">
        <f>"29/10"</f>
        <v>29/10</v>
      </c>
      <c r="B56" s="10" t="s">
        <v>126</v>
      </c>
      <c r="C56" s="11" t="str">
        <f>"200/5"</f>
        <v>200/5</v>
      </c>
      <c r="D56" s="11">
        <v>0.12</v>
      </c>
      <c r="E56" s="11">
        <v>0</v>
      </c>
      <c r="F56" s="11">
        <v>0.02</v>
      </c>
      <c r="G56" s="11">
        <v>0.02</v>
      </c>
      <c r="H56" s="11">
        <v>10.08</v>
      </c>
      <c r="I56" s="25">
        <v>39.626332000000005</v>
      </c>
      <c r="J56" s="11">
        <v>0</v>
      </c>
      <c r="K56" s="11">
        <v>0</v>
      </c>
      <c r="L56" s="11">
        <v>0</v>
      </c>
      <c r="M56" s="11">
        <v>0</v>
      </c>
      <c r="N56" s="11">
        <v>9.94</v>
      </c>
      <c r="O56" s="11">
        <v>0</v>
      </c>
      <c r="P56" s="11">
        <v>0.14000000000000001</v>
      </c>
      <c r="Q56" s="11">
        <v>0</v>
      </c>
      <c r="R56" s="11">
        <v>0</v>
      </c>
      <c r="S56" s="11">
        <v>0.28999999999999998</v>
      </c>
      <c r="T56" s="11">
        <v>0.06</v>
      </c>
      <c r="U56" s="11">
        <v>0.64</v>
      </c>
      <c r="V56" s="11">
        <v>8.3699999999999992</v>
      </c>
      <c r="W56" s="11">
        <v>2.23</v>
      </c>
      <c r="X56" s="11">
        <v>0.56999999999999995</v>
      </c>
      <c r="Y56" s="11">
        <v>1.02</v>
      </c>
      <c r="Z56" s="11">
        <v>0.06</v>
      </c>
      <c r="AA56" s="11">
        <v>0</v>
      </c>
      <c r="AB56" s="11">
        <v>0.45</v>
      </c>
      <c r="AC56" s="11">
        <v>0.1</v>
      </c>
      <c r="AD56" s="11">
        <v>0.01</v>
      </c>
      <c r="AE56" s="11">
        <v>0</v>
      </c>
      <c r="AF56" s="11">
        <v>0</v>
      </c>
      <c r="AG56" s="11">
        <v>0</v>
      </c>
      <c r="AH56" s="11">
        <v>0.01</v>
      </c>
      <c r="AI56" s="11">
        <v>0.8</v>
      </c>
      <c r="AJ56" s="12">
        <v>0</v>
      </c>
      <c r="AK56" s="12">
        <v>0.69</v>
      </c>
      <c r="AL56" s="12">
        <v>0.78</v>
      </c>
      <c r="AM56" s="12">
        <v>0.64</v>
      </c>
      <c r="AN56" s="12">
        <v>1.18</v>
      </c>
      <c r="AO56" s="12">
        <v>0.28999999999999998</v>
      </c>
      <c r="AP56" s="12">
        <v>1.23</v>
      </c>
      <c r="AQ56" s="12">
        <v>0</v>
      </c>
      <c r="AR56" s="12">
        <v>1.57</v>
      </c>
      <c r="AS56" s="12">
        <v>0</v>
      </c>
      <c r="AT56" s="12">
        <v>0</v>
      </c>
      <c r="AU56" s="12">
        <v>0</v>
      </c>
      <c r="AV56" s="12">
        <v>0.88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204.43</v>
      </c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</row>
    <row r="57" spans="1:605" s="12" customFormat="1" ht="12.75" customHeight="1">
      <c r="A57" s="9" t="str">
        <f>"пром."</f>
        <v>пром.</v>
      </c>
      <c r="B57" s="10" t="s">
        <v>91</v>
      </c>
      <c r="C57" s="11" t="str">
        <f>"25"</f>
        <v>25</v>
      </c>
      <c r="D57" s="11">
        <v>1.67</v>
      </c>
      <c r="E57" s="11">
        <v>0</v>
      </c>
      <c r="F57" s="11">
        <v>0.18</v>
      </c>
      <c r="G57" s="11">
        <v>0</v>
      </c>
      <c r="H57" s="11">
        <v>12.55</v>
      </c>
      <c r="I57" s="25">
        <v>52.635800000000003</v>
      </c>
      <c r="J57" s="11">
        <v>0</v>
      </c>
      <c r="K57" s="11">
        <v>0</v>
      </c>
      <c r="L57" s="11">
        <v>0</v>
      </c>
      <c r="M57" s="11">
        <v>0</v>
      </c>
      <c r="N57" s="11">
        <v>10.7</v>
      </c>
      <c r="O57" s="11">
        <v>0</v>
      </c>
      <c r="P57" s="11">
        <v>1.85</v>
      </c>
      <c r="Q57" s="11">
        <v>0</v>
      </c>
      <c r="R57" s="11">
        <v>0</v>
      </c>
      <c r="S57" s="11">
        <v>0</v>
      </c>
      <c r="T57" s="11">
        <v>3.01</v>
      </c>
      <c r="U57" s="11">
        <v>10.08</v>
      </c>
      <c r="V57" s="11">
        <v>468.1</v>
      </c>
      <c r="W57" s="11">
        <v>185.09</v>
      </c>
      <c r="X57" s="11">
        <v>58.12</v>
      </c>
      <c r="Y57" s="11">
        <v>52.43</v>
      </c>
      <c r="Z57" s="11">
        <v>6.22</v>
      </c>
      <c r="AA57" s="11">
        <v>840</v>
      </c>
      <c r="AB57" s="11">
        <v>0</v>
      </c>
      <c r="AC57" s="11">
        <v>52.5</v>
      </c>
      <c r="AD57" s="11">
        <v>0.42</v>
      </c>
      <c r="AE57" s="11">
        <v>0.05</v>
      </c>
      <c r="AF57" s="11">
        <v>0.27</v>
      </c>
      <c r="AG57" s="11">
        <v>0</v>
      </c>
      <c r="AH57" s="11">
        <v>2.2400000000000002</v>
      </c>
      <c r="AI57" s="11">
        <v>12.5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0.01</v>
      </c>
      <c r="BH57" s="12">
        <v>0</v>
      </c>
      <c r="BI57" s="12">
        <v>0.02</v>
      </c>
      <c r="BJ57" s="12">
        <v>0</v>
      </c>
      <c r="BK57" s="12">
        <v>0.22</v>
      </c>
      <c r="BL57" s="12">
        <v>0</v>
      </c>
      <c r="BM57" s="12">
        <v>7.0000000000000007E-2</v>
      </c>
      <c r="BN57" s="12">
        <v>0</v>
      </c>
      <c r="BO57" s="12">
        <v>0</v>
      </c>
      <c r="BP57" s="12">
        <v>0</v>
      </c>
      <c r="BQ57" s="12">
        <v>0</v>
      </c>
      <c r="BR57" s="12">
        <v>0.02</v>
      </c>
      <c r="BS57" s="12">
        <v>7.0000000000000007E-2</v>
      </c>
      <c r="BT57" s="12">
        <v>0</v>
      </c>
      <c r="BU57" s="12">
        <v>0</v>
      </c>
      <c r="BV57" s="12">
        <v>0.14000000000000001</v>
      </c>
      <c r="BW57" s="12">
        <v>0.54</v>
      </c>
      <c r="BX57" s="12">
        <v>0</v>
      </c>
      <c r="BY57" s="12">
        <v>0</v>
      </c>
      <c r="BZ57" s="12">
        <v>0</v>
      </c>
      <c r="CA57" s="12">
        <v>0</v>
      </c>
      <c r="CB57" s="12">
        <v>2</v>
      </c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</row>
    <row r="58" spans="1:605" s="3" customFormat="1" ht="12.75" customHeight="1">
      <c r="A58" s="13" t="str">
        <f>"пром."</f>
        <v>пром.</v>
      </c>
      <c r="B58" s="14" t="s">
        <v>92</v>
      </c>
      <c r="C58" s="15" t="str">
        <f>"20"</f>
        <v>20</v>
      </c>
      <c r="D58" s="15">
        <v>1.32</v>
      </c>
      <c r="E58" s="15">
        <v>0</v>
      </c>
      <c r="F58" s="15">
        <v>0.24</v>
      </c>
      <c r="G58" s="15">
        <v>0.24</v>
      </c>
      <c r="H58" s="15">
        <v>8.34</v>
      </c>
      <c r="I58" s="26">
        <v>38.676000000000002</v>
      </c>
      <c r="J58" s="15">
        <v>0.04</v>
      </c>
      <c r="K58" s="15">
        <v>0</v>
      </c>
      <c r="L58" s="15">
        <v>0</v>
      </c>
      <c r="M58" s="15">
        <v>0</v>
      </c>
      <c r="N58" s="15">
        <v>0.24</v>
      </c>
      <c r="O58" s="15">
        <v>6.44</v>
      </c>
      <c r="P58" s="15">
        <v>1.66</v>
      </c>
      <c r="Q58" s="15">
        <v>0</v>
      </c>
      <c r="R58" s="15">
        <v>0</v>
      </c>
      <c r="S58" s="15">
        <v>0.2</v>
      </c>
      <c r="T58" s="15">
        <v>0.5</v>
      </c>
      <c r="U58" s="15">
        <v>122</v>
      </c>
      <c r="V58" s="15">
        <v>49</v>
      </c>
      <c r="W58" s="15">
        <v>7</v>
      </c>
      <c r="X58" s="15">
        <v>9.4</v>
      </c>
      <c r="Y58" s="15">
        <v>31.6</v>
      </c>
      <c r="Z58" s="15">
        <v>0.78</v>
      </c>
      <c r="AA58" s="15">
        <v>0</v>
      </c>
      <c r="AB58" s="15">
        <v>1</v>
      </c>
      <c r="AC58" s="15">
        <v>0.2</v>
      </c>
      <c r="AD58" s="15">
        <v>0.28000000000000003</v>
      </c>
      <c r="AE58" s="15">
        <v>0.04</v>
      </c>
      <c r="AF58" s="15">
        <v>0.02</v>
      </c>
      <c r="AG58" s="15">
        <v>0.14000000000000001</v>
      </c>
      <c r="AH58" s="15">
        <v>0.4</v>
      </c>
      <c r="AI58" s="15">
        <v>0</v>
      </c>
      <c r="AJ58" s="3">
        <v>0</v>
      </c>
      <c r="AK58" s="3">
        <v>64.400000000000006</v>
      </c>
      <c r="AL58" s="3">
        <v>49.6</v>
      </c>
      <c r="AM58" s="3">
        <v>85.4</v>
      </c>
      <c r="AN58" s="3">
        <v>44.6</v>
      </c>
      <c r="AO58" s="3">
        <v>18.600000000000001</v>
      </c>
      <c r="AP58" s="3">
        <v>39.6</v>
      </c>
      <c r="AQ58" s="3">
        <v>16</v>
      </c>
      <c r="AR58" s="3">
        <v>74.2</v>
      </c>
      <c r="AS58" s="3">
        <v>59.4</v>
      </c>
      <c r="AT58" s="3">
        <v>58.2</v>
      </c>
      <c r="AU58" s="3">
        <v>92.8</v>
      </c>
      <c r="AV58" s="3">
        <v>24.8</v>
      </c>
      <c r="AW58" s="3">
        <v>62</v>
      </c>
      <c r="AX58" s="3">
        <v>311.8</v>
      </c>
      <c r="AY58" s="3">
        <v>0</v>
      </c>
      <c r="AZ58" s="3">
        <v>105.2</v>
      </c>
      <c r="BA58" s="3">
        <v>58.2</v>
      </c>
      <c r="BB58" s="3">
        <v>36</v>
      </c>
      <c r="BC58" s="3">
        <v>26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0.03</v>
      </c>
      <c r="BL58" s="3">
        <v>0</v>
      </c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3">
        <v>0</v>
      </c>
      <c r="BS58" s="3">
        <v>0.02</v>
      </c>
      <c r="BT58" s="3">
        <v>0</v>
      </c>
      <c r="BU58" s="3">
        <v>0</v>
      </c>
      <c r="BV58" s="3">
        <v>0.1</v>
      </c>
      <c r="BW58" s="3">
        <v>0.02</v>
      </c>
      <c r="BX58" s="3">
        <v>0</v>
      </c>
      <c r="BY58" s="3">
        <v>0</v>
      </c>
      <c r="BZ58" s="3">
        <v>0</v>
      </c>
      <c r="CA58" s="3">
        <v>0</v>
      </c>
      <c r="CB58" s="3">
        <v>9.4</v>
      </c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</row>
    <row r="59" spans="1:605" s="19" customFormat="1" ht="12.75" customHeight="1">
      <c r="A59" s="16"/>
      <c r="B59" s="17" t="s">
        <v>103</v>
      </c>
      <c r="C59" s="18"/>
      <c r="D59" s="18">
        <v>27.75</v>
      </c>
      <c r="E59" s="18">
        <v>15.59</v>
      </c>
      <c r="F59" s="18">
        <v>26.6</v>
      </c>
      <c r="G59" s="18">
        <v>19.989999999999998</v>
      </c>
      <c r="H59" s="18">
        <v>110.46</v>
      </c>
      <c r="I59" s="27">
        <v>774.97</v>
      </c>
      <c r="J59" s="18">
        <v>7.36</v>
      </c>
      <c r="K59" s="18">
        <v>11.72</v>
      </c>
      <c r="L59" s="18">
        <v>0</v>
      </c>
      <c r="M59" s="18">
        <v>0</v>
      </c>
      <c r="N59" s="18">
        <v>31.39</v>
      </c>
      <c r="O59" s="18">
        <v>68.88</v>
      </c>
      <c r="P59" s="18">
        <v>10.19</v>
      </c>
      <c r="Q59" s="18">
        <v>0</v>
      </c>
      <c r="R59" s="18">
        <v>0</v>
      </c>
      <c r="S59" s="18">
        <v>0.84</v>
      </c>
      <c r="T59" s="18">
        <v>9.39</v>
      </c>
      <c r="U59" s="18">
        <v>869.49</v>
      </c>
      <c r="V59" s="18">
        <v>1530.37</v>
      </c>
      <c r="W59" s="18">
        <v>298.2</v>
      </c>
      <c r="X59" s="18">
        <v>180.98</v>
      </c>
      <c r="Y59" s="18">
        <v>482.76</v>
      </c>
      <c r="Z59" s="18">
        <v>11.13</v>
      </c>
      <c r="AA59" s="18">
        <v>863.53</v>
      </c>
      <c r="AB59" s="18">
        <v>1476.26</v>
      </c>
      <c r="AC59" s="18">
        <v>388.93</v>
      </c>
      <c r="AD59" s="18">
        <v>9.7799999999999994</v>
      </c>
      <c r="AE59" s="18">
        <v>0.34</v>
      </c>
      <c r="AF59" s="18">
        <v>0.52</v>
      </c>
      <c r="AG59" s="18">
        <v>3.9</v>
      </c>
      <c r="AH59" s="18">
        <v>12.73</v>
      </c>
      <c r="AI59" s="18">
        <v>22.01</v>
      </c>
      <c r="AJ59" s="19">
        <v>0</v>
      </c>
      <c r="AK59" s="19">
        <v>831.14</v>
      </c>
      <c r="AL59" s="19">
        <v>689.21</v>
      </c>
      <c r="AM59" s="19">
        <v>1215.4000000000001</v>
      </c>
      <c r="AN59" s="19">
        <v>1203.1199999999999</v>
      </c>
      <c r="AO59" s="19">
        <v>324.39999999999998</v>
      </c>
      <c r="AP59" s="19">
        <v>602.80999999999995</v>
      </c>
      <c r="AQ59" s="19">
        <v>208.14</v>
      </c>
      <c r="AR59" s="19">
        <v>752.99</v>
      </c>
      <c r="AS59" s="19">
        <v>811</v>
      </c>
      <c r="AT59" s="19">
        <v>973.68</v>
      </c>
      <c r="AU59" s="19">
        <v>1374.79</v>
      </c>
      <c r="AV59" s="19">
        <v>415.17</v>
      </c>
      <c r="AW59" s="19">
        <v>700.11</v>
      </c>
      <c r="AX59" s="19">
        <v>3048.53</v>
      </c>
      <c r="AY59" s="19">
        <v>84.33</v>
      </c>
      <c r="AZ59" s="19">
        <v>761.05</v>
      </c>
      <c r="BA59" s="19">
        <v>709.58</v>
      </c>
      <c r="BB59" s="19">
        <v>575.85</v>
      </c>
      <c r="BC59" s="19">
        <v>271.63</v>
      </c>
      <c r="BD59" s="19">
        <v>0.08</v>
      </c>
      <c r="BE59" s="19">
        <v>0.04</v>
      </c>
      <c r="BF59" s="19">
        <v>0.02</v>
      </c>
      <c r="BG59" s="19">
        <v>0.05</v>
      </c>
      <c r="BH59" s="19">
        <v>0.05</v>
      </c>
      <c r="BI59" s="19">
        <v>0.26</v>
      </c>
      <c r="BJ59" s="19">
        <v>0</v>
      </c>
      <c r="BK59" s="19">
        <v>2.23</v>
      </c>
      <c r="BL59" s="19">
        <v>0</v>
      </c>
      <c r="BM59" s="19">
        <v>1</v>
      </c>
      <c r="BN59" s="19">
        <v>0.05</v>
      </c>
      <c r="BO59" s="19">
        <v>0.12</v>
      </c>
      <c r="BP59" s="19">
        <v>0</v>
      </c>
      <c r="BQ59" s="19">
        <v>0.05</v>
      </c>
      <c r="BR59" s="19">
        <v>0.1</v>
      </c>
      <c r="BS59" s="19">
        <v>5.16</v>
      </c>
      <c r="BT59" s="19">
        <v>0</v>
      </c>
      <c r="BU59" s="19">
        <v>0</v>
      </c>
      <c r="BV59" s="19">
        <v>11.31</v>
      </c>
      <c r="BW59" s="19">
        <v>0.57999999999999996</v>
      </c>
      <c r="BX59" s="19">
        <v>0</v>
      </c>
      <c r="BY59" s="19">
        <v>0</v>
      </c>
      <c r="BZ59" s="19">
        <v>0</v>
      </c>
      <c r="CA59" s="19">
        <v>0</v>
      </c>
      <c r="CB59" s="19">
        <v>754.9</v>
      </c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</row>
    <row r="60" spans="1:605" s="19" customFormat="1" ht="12.75" customHeight="1">
      <c r="A60" s="16"/>
      <c r="B60" s="17" t="s">
        <v>94</v>
      </c>
      <c r="C60" s="18"/>
      <c r="D60" s="18">
        <f>SUM(D49+D59)</f>
        <v>47.85</v>
      </c>
      <c r="E60" s="18">
        <f t="shared" ref="E60:I60" si="2">SUM(E49+E59)</f>
        <v>27.66</v>
      </c>
      <c r="F60" s="18">
        <f t="shared" si="2"/>
        <v>44.72</v>
      </c>
      <c r="G60" s="18">
        <f t="shared" si="2"/>
        <v>24.409999999999997</v>
      </c>
      <c r="H60" s="18">
        <f t="shared" si="2"/>
        <v>189.24</v>
      </c>
      <c r="I60" s="27">
        <f t="shared" si="2"/>
        <v>1311.78</v>
      </c>
      <c r="J60" s="18">
        <v>7.36</v>
      </c>
      <c r="K60" s="18">
        <v>11.72</v>
      </c>
      <c r="L60" s="18">
        <v>0</v>
      </c>
      <c r="M60" s="18">
        <v>0</v>
      </c>
      <c r="N60" s="18">
        <v>31.39</v>
      </c>
      <c r="O60" s="18">
        <v>68.88</v>
      </c>
      <c r="P60" s="18">
        <v>10.19</v>
      </c>
      <c r="Q60" s="18">
        <v>0</v>
      </c>
      <c r="R60" s="18">
        <v>0</v>
      </c>
      <c r="S60" s="18">
        <v>0.84</v>
      </c>
      <c r="T60" s="18">
        <v>9.39</v>
      </c>
      <c r="U60" s="18">
        <v>869.49</v>
      </c>
      <c r="V60" s="18">
        <v>1530.37</v>
      </c>
      <c r="W60" s="18">
        <v>298.2</v>
      </c>
      <c r="X60" s="18">
        <v>180.98</v>
      </c>
      <c r="Y60" s="18">
        <v>482.76</v>
      </c>
      <c r="Z60" s="18">
        <v>11.13</v>
      </c>
      <c r="AA60" s="18">
        <v>863.53</v>
      </c>
      <c r="AB60" s="18">
        <v>1476.26</v>
      </c>
      <c r="AC60" s="18">
        <v>388.93</v>
      </c>
      <c r="AD60" s="18">
        <v>9.7799999999999994</v>
      </c>
      <c r="AE60" s="18">
        <v>0.34</v>
      </c>
      <c r="AF60" s="18">
        <v>0.52</v>
      </c>
      <c r="AG60" s="18">
        <v>3.9</v>
      </c>
      <c r="AH60" s="18">
        <v>12.73</v>
      </c>
      <c r="AI60" s="18">
        <v>22.01</v>
      </c>
      <c r="AJ60" s="19">
        <v>0</v>
      </c>
      <c r="AK60" s="19">
        <v>831.14</v>
      </c>
      <c r="AL60" s="19">
        <v>689.21</v>
      </c>
      <c r="AM60" s="19">
        <v>1215.4000000000001</v>
      </c>
      <c r="AN60" s="19">
        <v>1203.1199999999999</v>
      </c>
      <c r="AO60" s="19">
        <v>324.39999999999998</v>
      </c>
      <c r="AP60" s="19">
        <v>602.80999999999995</v>
      </c>
      <c r="AQ60" s="19">
        <v>208.14</v>
      </c>
      <c r="AR60" s="19">
        <v>752.99</v>
      </c>
      <c r="AS60" s="19">
        <v>811</v>
      </c>
      <c r="AT60" s="19">
        <v>973.68</v>
      </c>
      <c r="AU60" s="19">
        <v>1374.79</v>
      </c>
      <c r="AV60" s="19">
        <v>415.17</v>
      </c>
      <c r="AW60" s="19">
        <v>700.11</v>
      </c>
      <c r="AX60" s="19">
        <v>3048.53</v>
      </c>
      <c r="AY60" s="19">
        <v>84.33</v>
      </c>
      <c r="AZ60" s="19">
        <v>761.05</v>
      </c>
      <c r="BA60" s="19">
        <v>709.58</v>
      </c>
      <c r="BB60" s="19">
        <v>575.85</v>
      </c>
      <c r="BC60" s="19">
        <v>271.63</v>
      </c>
      <c r="BD60" s="19">
        <v>0.08</v>
      </c>
      <c r="BE60" s="19">
        <v>0.04</v>
      </c>
      <c r="BF60" s="19">
        <v>0.02</v>
      </c>
      <c r="BG60" s="19">
        <v>0.05</v>
      </c>
      <c r="BH60" s="19">
        <v>0.05</v>
      </c>
      <c r="BI60" s="19">
        <v>0.26</v>
      </c>
      <c r="BJ60" s="19">
        <v>0</v>
      </c>
      <c r="BK60" s="19">
        <v>2.23</v>
      </c>
      <c r="BL60" s="19">
        <v>0</v>
      </c>
      <c r="BM60" s="19">
        <v>1</v>
      </c>
      <c r="BN60" s="19">
        <v>0.05</v>
      </c>
      <c r="BO60" s="19">
        <v>0.12</v>
      </c>
      <c r="BP60" s="19">
        <v>0</v>
      </c>
      <c r="BQ60" s="19">
        <v>0.05</v>
      </c>
      <c r="BR60" s="19">
        <v>0.1</v>
      </c>
      <c r="BS60" s="19">
        <v>5.16</v>
      </c>
      <c r="BT60" s="19">
        <v>0</v>
      </c>
      <c r="BU60" s="19">
        <v>0</v>
      </c>
      <c r="BV60" s="19">
        <v>11.31</v>
      </c>
      <c r="BW60" s="19">
        <v>0.57999999999999996</v>
      </c>
      <c r="BX60" s="19">
        <v>0</v>
      </c>
      <c r="BY60" s="19">
        <v>0</v>
      </c>
      <c r="BZ60" s="19">
        <v>0</v>
      </c>
      <c r="CA60" s="19">
        <v>0</v>
      </c>
      <c r="CB60" s="19">
        <v>754.9</v>
      </c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</row>
    <row r="61" spans="1:605" ht="12.75" customHeight="1">
      <c r="B61" s="20" t="s">
        <v>110</v>
      </c>
    </row>
    <row r="62" spans="1:605" ht="12.75" customHeight="1">
      <c r="B62" s="7" t="s">
        <v>87</v>
      </c>
    </row>
    <row r="63" spans="1:605" s="12" customFormat="1" ht="12.75" customHeight="1">
      <c r="A63" s="9" t="str">
        <f>"5/9"</f>
        <v>5/9</v>
      </c>
      <c r="B63" s="10" t="s">
        <v>128</v>
      </c>
      <c r="C63" s="11" t="str">
        <f>"100"</f>
        <v>100</v>
      </c>
      <c r="D63" s="11">
        <v>17.010000000000002</v>
      </c>
      <c r="E63" s="11">
        <v>0.69</v>
      </c>
      <c r="F63" s="11">
        <v>3.61</v>
      </c>
      <c r="G63" s="11">
        <v>1.63</v>
      </c>
      <c r="H63" s="11">
        <v>9.2899999999999991</v>
      </c>
      <c r="I63" s="25">
        <v>137.99190999999999</v>
      </c>
      <c r="J63" s="11">
        <v>0.76</v>
      </c>
      <c r="K63" s="11">
        <v>1.3</v>
      </c>
      <c r="L63" s="11">
        <v>0</v>
      </c>
      <c r="M63" s="11">
        <v>0</v>
      </c>
      <c r="N63" s="11">
        <v>1.36</v>
      </c>
      <c r="O63" s="11">
        <v>7.78</v>
      </c>
      <c r="P63" s="11">
        <v>0.15</v>
      </c>
      <c r="Q63" s="11">
        <v>0</v>
      </c>
      <c r="R63" s="11">
        <v>0</v>
      </c>
      <c r="S63" s="11">
        <v>0.03</v>
      </c>
      <c r="T63" s="11">
        <v>0.93</v>
      </c>
      <c r="U63" s="11">
        <v>175.24</v>
      </c>
      <c r="V63" s="11">
        <v>35.21</v>
      </c>
      <c r="W63" s="11">
        <v>29.3</v>
      </c>
      <c r="X63" s="11">
        <v>3.83</v>
      </c>
      <c r="Y63" s="11">
        <v>22.4</v>
      </c>
      <c r="Z63" s="11">
        <v>0.08</v>
      </c>
      <c r="AA63" s="11">
        <v>4</v>
      </c>
      <c r="AB63" s="11">
        <v>2.5</v>
      </c>
      <c r="AC63" s="11">
        <v>5.5</v>
      </c>
      <c r="AD63" s="11">
        <v>0.94</v>
      </c>
      <c r="AE63" s="11">
        <v>0.02</v>
      </c>
      <c r="AF63" s="11">
        <v>0.04</v>
      </c>
      <c r="AG63" s="11">
        <v>7.0000000000000007E-2</v>
      </c>
      <c r="AH63" s="11">
        <v>0.32</v>
      </c>
      <c r="AI63" s="11">
        <v>7.0000000000000007E-2</v>
      </c>
      <c r="AJ63" s="12">
        <v>0</v>
      </c>
      <c r="AK63" s="12">
        <v>101.94</v>
      </c>
      <c r="AL63" s="12">
        <v>101.75</v>
      </c>
      <c r="AM63" s="12">
        <v>168.43</v>
      </c>
      <c r="AN63" s="12">
        <v>86.18</v>
      </c>
      <c r="AO63" s="12">
        <v>37.590000000000003</v>
      </c>
      <c r="AP63" s="12">
        <v>71.099999999999994</v>
      </c>
      <c r="AQ63" s="12">
        <v>24.76</v>
      </c>
      <c r="AR63" s="12">
        <v>105.05</v>
      </c>
      <c r="AS63" s="12">
        <v>44.4</v>
      </c>
      <c r="AT63" s="12">
        <v>59.66</v>
      </c>
      <c r="AU63" s="12">
        <v>49.6</v>
      </c>
      <c r="AV63" s="12">
        <v>26.87</v>
      </c>
      <c r="AW63" s="12">
        <v>47.39</v>
      </c>
      <c r="AX63" s="12">
        <v>402.08</v>
      </c>
      <c r="AY63" s="12">
        <v>0</v>
      </c>
      <c r="AZ63" s="12">
        <v>129.72999999999999</v>
      </c>
      <c r="BA63" s="12">
        <v>59.38</v>
      </c>
      <c r="BB63" s="12">
        <v>80</v>
      </c>
      <c r="BC63" s="12">
        <v>35.020000000000003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0.11</v>
      </c>
      <c r="BL63" s="12">
        <v>0</v>
      </c>
      <c r="BM63" s="12">
        <v>0.06</v>
      </c>
      <c r="BN63" s="12">
        <v>0</v>
      </c>
      <c r="BO63" s="12">
        <v>0.01</v>
      </c>
      <c r="BP63" s="12">
        <v>0</v>
      </c>
      <c r="BQ63" s="12">
        <v>0</v>
      </c>
      <c r="BR63" s="12">
        <v>0</v>
      </c>
      <c r="BS63" s="12">
        <v>0.37</v>
      </c>
      <c r="BT63" s="12">
        <v>0</v>
      </c>
      <c r="BU63" s="12">
        <v>0</v>
      </c>
      <c r="BV63" s="12">
        <v>0.94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84.13</v>
      </c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</row>
    <row r="64" spans="1:605" s="12" customFormat="1" ht="12.75" customHeight="1">
      <c r="A64" s="9" t="str">
        <f>"46/3"</f>
        <v>46/3</v>
      </c>
      <c r="B64" s="10" t="s">
        <v>101</v>
      </c>
      <c r="C64" s="11" t="str">
        <f>"150"</f>
        <v>150</v>
      </c>
      <c r="D64" s="11">
        <v>5.3</v>
      </c>
      <c r="E64" s="11">
        <v>0.03</v>
      </c>
      <c r="F64" s="11">
        <v>2.98</v>
      </c>
      <c r="G64" s="11">
        <v>0.66</v>
      </c>
      <c r="H64" s="11">
        <v>34.11</v>
      </c>
      <c r="I64" s="25">
        <v>183.94017449999998</v>
      </c>
      <c r="J64" s="11">
        <v>1.87</v>
      </c>
      <c r="K64" s="11">
        <v>0.08</v>
      </c>
      <c r="L64" s="11">
        <v>0</v>
      </c>
      <c r="M64" s="11">
        <v>0</v>
      </c>
      <c r="N64" s="11">
        <v>0.97</v>
      </c>
      <c r="O64" s="11">
        <v>31.42</v>
      </c>
      <c r="P64" s="11">
        <v>1.72</v>
      </c>
      <c r="Q64" s="11">
        <v>0</v>
      </c>
      <c r="R64" s="11">
        <v>0</v>
      </c>
      <c r="S64" s="11">
        <v>0</v>
      </c>
      <c r="T64" s="11">
        <v>0.68</v>
      </c>
      <c r="U64" s="11">
        <v>147.26</v>
      </c>
      <c r="V64" s="11">
        <v>56.22</v>
      </c>
      <c r="W64" s="11">
        <v>10.53</v>
      </c>
      <c r="X64" s="11">
        <v>7.17</v>
      </c>
      <c r="Y64" s="11">
        <v>39.83</v>
      </c>
      <c r="Z64" s="11">
        <v>0.73</v>
      </c>
      <c r="AA64" s="11">
        <v>9</v>
      </c>
      <c r="AB64" s="11">
        <v>9</v>
      </c>
      <c r="AC64" s="11">
        <v>16.88</v>
      </c>
      <c r="AD64" s="11">
        <v>0.8</v>
      </c>
      <c r="AE64" s="11">
        <v>0.06</v>
      </c>
      <c r="AF64" s="11">
        <v>0.02</v>
      </c>
      <c r="AG64" s="11">
        <v>0.49</v>
      </c>
      <c r="AH64" s="11">
        <v>1.49</v>
      </c>
      <c r="AI64" s="11">
        <v>0</v>
      </c>
      <c r="AJ64" s="12">
        <v>0</v>
      </c>
      <c r="AK64" s="12">
        <v>229.67</v>
      </c>
      <c r="AL64" s="12">
        <v>209.98</v>
      </c>
      <c r="AM64" s="12">
        <v>393.39</v>
      </c>
      <c r="AN64" s="12">
        <v>122.87</v>
      </c>
      <c r="AO64" s="12">
        <v>74.91</v>
      </c>
      <c r="AP64" s="12">
        <v>152.19</v>
      </c>
      <c r="AQ64" s="12">
        <v>49.94</v>
      </c>
      <c r="AR64" s="12">
        <v>244.06</v>
      </c>
      <c r="AS64" s="12">
        <v>161.38999999999999</v>
      </c>
      <c r="AT64" s="12">
        <v>194.59</v>
      </c>
      <c r="AU64" s="12">
        <v>166.92</v>
      </c>
      <c r="AV64" s="12">
        <v>98.07</v>
      </c>
      <c r="AW64" s="12">
        <v>170.55</v>
      </c>
      <c r="AX64" s="12">
        <v>1497.86</v>
      </c>
      <c r="AY64" s="12">
        <v>0</v>
      </c>
      <c r="AZ64" s="12">
        <v>471.98</v>
      </c>
      <c r="BA64" s="12">
        <v>244.48</v>
      </c>
      <c r="BB64" s="12">
        <v>122.77</v>
      </c>
      <c r="BC64" s="12">
        <v>97.19</v>
      </c>
      <c r="BD64" s="12">
        <v>0.09</v>
      </c>
      <c r="BE64" s="12">
        <v>0.04</v>
      </c>
      <c r="BF64" s="12">
        <v>0.02</v>
      </c>
      <c r="BG64" s="12">
        <v>0.05</v>
      </c>
      <c r="BH64" s="12">
        <v>0.06</v>
      </c>
      <c r="BI64" s="12">
        <v>0.26</v>
      </c>
      <c r="BJ64" s="12">
        <v>0</v>
      </c>
      <c r="BK64" s="12">
        <v>0.81</v>
      </c>
      <c r="BL64" s="12">
        <v>0</v>
      </c>
      <c r="BM64" s="12">
        <v>0.23</v>
      </c>
      <c r="BN64" s="12">
        <v>0</v>
      </c>
      <c r="BO64" s="12">
        <v>0</v>
      </c>
      <c r="BP64" s="12">
        <v>0</v>
      </c>
      <c r="BQ64" s="12">
        <v>0.05</v>
      </c>
      <c r="BR64" s="12">
        <v>0.08</v>
      </c>
      <c r="BS64" s="12">
        <v>0.6</v>
      </c>
      <c r="BT64" s="12">
        <v>0</v>
      </c>
      <c r="BU64" s="12">
        <v>0</v>
      </c>
      <c r="BV64" s="12">
        <v>0.24</v>
      </c>
      <c r="BW64" s="12">
        <v>0.01</v>
      </c>
      <c r="BX64" s="12">
        <v>0</v>
      </c>
      <c r="BY64" s="12">
        <v>0</v>
      </c>
      <c r="BZ64" s="12">
        <v>0</v>
      </c>
      <c r="CA64" s="12">
        <v>0</v>
      </c>
      <c r="CB64" s="12">
        <v>7.57</v>
      </c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</row>
    <row r="65" spans="1:605" s="12" customFormat="1" ht="12.75" customHeight="1">
      <c r="A65" s="9" t="str">
        <f>"37/10"</f>
        <v>37/10</v>
      </c>
      <c r="B65" s="10" t="s">
        <v>129</v>
      </c>
      <c r="C65" s="11" t="str">
        <f>"200"</f>
        <v>200</v>
      </c>
      <c r="D65" s="11">
        <v>0.24</v>
      </c>
      <c r="E65" s="11">
        <v>0</v>
      </c>
      <c r="F65" s="11">
        <v>0.1</v>
      </c>
      <c r="G65" s="11">
        <v>0.1</v>
      </c>
      <c r="H65" s="11">
        <v>19.489999999999998</v>
      </c>
      <c r="I65" s="25">
        <v>74.31777000000001</v>
      </c>
      <c r="J65" s="11">
        <v>0.02</v>
      </c>
      <c r="K65" s="11">
        <v>0</v>
      </c>
      <c r="L65" s="11">
        <v>0</v>
      </c>
      <c r="M65" s="11">
        <v>0</v>
      </c>
      <c r="N65" s="11">
        <v>17.52</v>
      </c>
      <c r="O65" s="11">
        <v>0.43</v>
      </c>
      <c r="P65" s="11">
        <v>1.54</v>
      </c>
      <c r="Q65" s="11">
        <v>0</v>
      </c>
      <c r="R65" s="11">
        <v>0</v>
      </c>
      <c r="S65" s="11">
        <v>0.35</v>
      </c>
      <c r="T65" s="11">
        <v>0.35</v>
      </c>
      <c r="U65" s="11">
        <v>0.89</v>
      </c>
      <c r="V65" s="11">
        <v>3.86</v>
      </c>
      <c r="W65" s="11">
        <v>4.51</v>
      </c>
      <c r="X65" s="11">
        <v>1.1399999999999999</v>
      </c>
      <c r="Y65" s="11">
        <v>1.1200000000000001</v>
      </c>
      <c r="Z65" s="11">
        <v>0.23</v>
      </c>
      <c r="AA65" s="11">
        <v>0</v>
      </c>
      <c r="AB65" s="11">
        <v>351</v>
      </c>
      <c r="AC65" s="11">
        <v>65.099999999999994</v>
      </c>
      <c r="AD65" s="11">
        <v>0.26</v>
      </c>
      <c r="AE65" s="11">
        <v>0.01</v>
      </c>
      <c r="AF65" s="11">
        <v>0.02</v>
      </c>
      <c r="AG65" s="11">
        <v>0.08</v>
      </c>
      <c r="AH65" s="11">
        <v>0.11</v>
      </c>
      <c r="AI65" s="11">
        <v>39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239.02</v>
      </c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</row>
    <row r="66" spans="1:605" s="12" customFormat="1" ht="12.75" customHeight="1">
      <c r="A66" s="9" t="str">
        <f>"пром."</f>
        <v>пром.</v>
      </c>
      <c r="B66" s="10" t="s">
        <v>91</v>
      </c>
      <c r="C66" s="11" t="str">
        <f>"30"</f>
        <v>30</v>
      </c>
      <c r="D66" s="11">
        <v>2.0099999999999998</v>
      </c>
      <c r="E66" s="11">
        <v>0</v>
      </c>
      <c r="F66" s="11">
        <v>0.21</v>
      </c>
      <c r="G66" s="11">
        <v>0</v>
      </c>
      <c r="H66" s="11">
        <v>15.06</v>
      </c>
      <c r="I66" s="25">
        <v>63.162959999999991</v>
      </c>
      <c r="J66" s="11">
        <v>0</v>
      </c>
      <c r="K66" s="11">
        <v>0</v>
      </c>
      <c r="L66" s="11">
        <v>0</v>
      </c>
      <c r="M66" s="11">
        <v>0</v>
      </c>
      <c r="N66" s="11">
        <v>12.84</v>
      </c>
      <c r="O66" s="11">
        <v>0</v>
      </c>
      <c r="P66" s="11">
        <v>2.2200000000000002</v>
      </c>
      <c r="Q66" s="11">
        <v>0</v>
      </c>
      <c r="R66" s="11">
        <v>0</v>
      </c>
      <c r="S66" s="11">
        <v>0</v>
      </c>
      <c r="T66" s="11">
        <v>3.61</v>
      </c>
      <c r="U66" s="11">
        <v>12.09</v>
      </c>
      <c r="V66" s="11">
        <v>561.72</v>
      </c>
      <c r="W66" s="11">
        <v>222.11</v>
      </c>
      <c r="X66" s="11">
        <v>69.75</v>
      </c>
      <c r="Y66" s="11">
        <v>62.91</v>
      </c>
      <c r="Z66" s="11">
        <v>7.46</v>
      </c>
      <c r="AA66" s="11">
        <v>1008</v>
      </c>
      <c r="AB66" s="11">
        <v>0</v>
      </c>
      <c r="AC66" s="11">
        <v>63</v>
      </c>
      <c r="AD66" s="11">
        <v>0.51</v>
      </c>
      <c r="AE66" s="11">
        <v>0.06</v>
      </c>
      <c r="AF66" s="11">
        <v>0.32</v>
      </c>
      <c r="AG66" s="11">
        <v>0</v>
      </c>
      <c r="AH66" s="11">
        <v>2.69</v>
      </c>
      <c r="AI66" s="11">
        <v>15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0.01</v>
      </c>
      <c r="BH66" s="12">
        <v>0</v>
      </c>
      <c r="BI66" s="12">
        <v>0.03</v>
      </c>
      <c r="BJ66" s="12">
        <v>0</v>
      </c>
      <c r="BK66" s="12">
        <v>0.26</v>
      </c>
      <c r="BL66" s="12">
        <v>0</v>
      </c>
      <c r="BM66" s="12">
        <v>0.09</v>
      </c>
      <c r="BN66" s="12">
        <v>0</v>
      </c>
      <c r="BO66" s="12">
        <v>0</v>
      </c>
      <c r="BP66" s="12">
        <v>0</v>
      </c>
      <c r="BQ66" s="12">
        <v>0</v>
      </c>
      <c r="BR66" s="12">
        <v>0.02</v>
      </c>
      <c r="BS66" s="12">
        <v>0.08</v>
      </c>
      <c r="BT66" s="12">
        <v>0</v>
      </c>
      <c r="BU66" s="12">
        <v>0</v>
      </c>
      <c r="BV66" s="12">
        <v>0.16</v>
      </c>
      <c r="BW66" s="12">
        <v>0.65</v>
      </c>
      <c r="BX66" s="12">
        <v>0</v>
      </c>
      <c r="BY66" s="12">
        <v>0</v>
      </c>
      <c r="BZ66" s="12">
        <v>0</v>
      </c>
      <c r="CA66" s="12">
        <v>0</v>
      </c>
      <c r="CB66" s="12">
        <v>2.4</v>
      </c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</row>
    <row r="67" spans="1:605" s="3" customFormat="1" ht="12.75" customHeight="1">
      <c r="A67" s="13" t="str">
        <f>"пром."</f>
        <v>пром.</v>
      </c>
      <c r="B67" s="14" t="s">
        <v>92</v>
      </c>
      <c r="C67" s="15" t="str">
        <f>"20"</f>
        <v>20</v>
      </c>
      <c r="D67" s="15">
        <v>1.32</v>
      </c>
      <c r="E67" s="15">
        <v>0</v>
      </c>
      <c r="F67" s="15">
        <v>0.24</v>
      </c>
      <c r="G67" s="15">
        <v>0.24</v>
      </c>
      <c r="H67" s="15">
        <v>8.34</v>
      </c>
      <c r="I67" s="26">
        <v>38.676000000000002</v>
      </c>
      <c r="J67" s="15">
        <v>0.04</v>
      </c>
      <c r="K67" s="15">
        <v>0</v>
      </c>
      <c r="L67" s="15">
        <v>0</v>
      </c>
      <c r="M67" s="15">
        <v>0</v>
      </c>
      <c r="N67" s="15">
        <v>0.24</v>
      </c>
      <c r="O67" s="15">
        <v>6.44</v>
      </c>
      <c r="P67" s="15">
        <v>1.66</v>
      </c>
      <c r="Q67" s="15">
        <v>0</v>
      </c>
      <c r="R67" s="15">
        <v>0</v>
      </c>
      <c r="S67" s="15">
        <v>0.2</v>
      </c>
      <c r="T67" s="15">
        <v>0.5</v>
      </c>
      <c r="U67" s="15">
        <v>122</v>
      </c>
      <c r="V67" s="15">
        <v>49</v>
      </c>
      <c r="W67" s="15">
        <v>7</v>
      </c>
      <c r="X67" s="15">
        <v>9.4</v>
      </c>
      <c r="Y67" s="15">
        <v>31.6</v>
      </c>
      <c r="Z67" s="15">
        <v>0.78</v>
      </c>
      <c r="AA67" s="15">
        <v>0</v>
      </c>
      <c r="AB67" s="15">
        <v>1</v>
      </c>
      <c r="AC67" s="15">
        <v>0.2</v>
      </c>
      <c r="AD67" s="15">
        <v>0.28000000000000003</v>
      </c>
      <c r="AE67" s="15">
        <v>0.04</v>
      </c>
      <c r="AF67" s="15">
        <v>0.02</v>
      </c>
      <c r="AG67" s="15">
        <v>0.14000000000000001</v>
      </c>
      <c r="AH67" s="15">
        <v>0.4</v>
      </c>
      <c r="AI67" s="15">
        <v>0</v>
      </c>
      <c r="AJ67" s="3">
        <v>0</v>
      </c>
      <c r="AK67" s="3">
        <v>64.400000000000006</v>
      </c>
      <c r="AL67" s="3">
        <v>49.6</v>
      </c>
      <c r="AM67" s="3">
        <v>85.4</v>
      </c>
      <c r="AN67" s="3">
        <v>44.6</v>
      </c>
      <c r="AO67" s="3">
        <v>18.600000000000001</v>
      </c>
      <c r="AP67" s="3">
        <v>39.6</v>
      </c>
      <c r="AQ67" s="3">
        <v>16</v>
      </c>
      <c r="AR67" s="3">
        <v>74.2</v>
      </c>
      <c r="AS67" s="3">
        <v>59.4</v>
      </c>
      <c r="AT67" s="3">
        <v>58.2</v>
      </c>
      <c r="AU67" s="3">
        <v>92.8</v>
      </c>
      <c r="AV67" s="3">
        <v>24.8</v>
      </c>
      <c r="AW67" s="3">
        <v>62</v>
      </c>
      <c r="AX67" s="3">
        <v>311.8</v>
      </c>
      <c r="AY67" s="3">
        <v>0</v>
      </c>
      <c r="AZ67" s="3">
        <v>105.2</v>
      </c>
      <c r="BA67" s="3">
        <v>58.2</v>
      </c>
      <c r="BB67" s="3">
        <v>36</v>
      </c>
      <c r="BC67" s="3">
        <v>26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0.03</v>
      </c>
      <c r="BL67" s="3">
        <v>0</v>
      </c>
      <c r="BM67" s="3">
        <v>0</v>
      </c>
      <c r="BN67" s="3">
        <v>0</v>
      </c>
      <c r="BO67" s="3">
        <v>0</v>
      </c>
      <c r="BP67" s="3">
        <v>0</v>
      </c>
      <c r="BQ67" s="3">
        <v>0</v>
      </c>
      <c r="BR67" s="3">
        <v>0</v>
      </c>
      <c r="BS67" s="3">
        <v>0.02</v>
      </c>
      <c r="BT67" s="3">
        <v>0</v>
      </c>
      <c r="BU67" s="3">
        <v>0</v>
      </c>
      <c r="BV67" s="3">
        <v>0.1</v>
      </c>
      <c r="BW67" s="3">
        <v>0.02</v>
      </c>
      <c r="BX67" s="3">
        <v>0</v>
      </c>
      <c r="BY67" s="3">
        <v>0</v>
      </c>
      <c r="BZ67" s="3">
        <v>0</v>
      </c>
      <c r="CA67" s="3">
        <v>0</v>
      </c>
      <c r="CB67" s="3">
        <v>9.4</v>
      </c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</row>
    <row r="68" spans="1:605" s="19" customFormat="1" ht="12.75" customHeight="1">
      <c r="A68" s="16"/>
      <c r="B68" s="17" t="s">
        <v>93</v>
      </c>
      <c r="C68" s="18"/>
      <c r="D68" s="18">
        <v>25.88</v>
      </c>
      <c r="E68" s="18">
        <v>0.72</v>
      </c>
      <c r="F68" s="18">
        <v>7.14</v>
      </c>
      <c r="G68" s="18">
        <v>2.63</v>
      </c>
      <c r="H68" s="18">
        <v>86.29</v>
      </c>
      <c r="I68" s="27">
        <v>498.09</v>
      </c>
      <c r="J68" s="18">
        <v>2.68</v>
      </c>
      <c r="K68" s="18">
        <v>1.38</v>
      </c>
      <c r="L68" s="18">
        <v>0</v>
      </c>
      <c r="M68" s="18">
        <v>0</v>
      </c>
      <c r="N68" s="18">
        <v>32.93</v>
      </c>
      <c r="O68" s="18">
        <v>46.07</v>
      </c>
      <c r="P68" s="18">
        <v>7.29</v>
      </c>
      <c r="Q68" s="18">
        <v>0</v>
      </c>
      <c r="R68" s="18">
        <v>0</v>
      </c>
      <c r="S68" s="18">
        <v>0.56999999999999995</v>
      </c>
      <c r="T68" s="18">
        <v>6.06</v>
      </c>
      <c r="U68" s="18">
        <v>457.48</v>
      </c>
      <c r="V68" s="18">
        <v>706.01</v>
      </c>
      <c r="W68" s="18">
        <v>273.45</v>
      </c>
      <c r="X68" s="18">
        <v>91.28</v>
      </c>
      <c r="Y68" s="18">
        <v>157.86000000000001</v>
      </c>
      <c r="Z68" s="18">
        <v>9.2799999999999994</v>
      </c>
      <c r="AA68" s="18">
        <v>1021</v>
      </c>
      <c r="AB68" s="18">
        <v>363.5</v>
      </c>
      <c r="AC68" s="18">
        <v>150.68</v>
      </c>
      <c r="AD68" s="18">
        <v>2.78</v>
      </c>
      <c r="AE68" s="18">
        <v>0.18</v>
      </c>
      <c r="AF68" s="18">
        <v>0.41</v>
      </c>
      <c r="AG68" s="18">
        <v>0.77</v>
      </c>
      <c r="AH68" s="18">
        <v>5</v>
      </c>
      <c r="AI68" s="18">
        <v>54.07</v>
      </c>
      <c r="AJ68" s="19">
        <v>0</v>
      </c>
      <c r="AK68" s="19">
        <v>396.01</v>
      </c>
      <c r="AL68" s="19">
        <v>361.34</v>
      </c>
      <c r="AM68" s="19">
        <v>647.22</v>
      </c>
      <c r="AN68" s="19">
        <v>253.66</v>
      </c>
      <c r="AO68" s="19">
        <v>131.1</v>
      </c>
      <c r="AP68" s="19">
        <v>262.89</v>
      </c>
      <c r="AQ68" s="19">
        <v>90.69</v>
      </c>
      <c r="AR68" s="19">
        <v>423.31</v>
      </c>
      <c r="AS68" s="19">
        <v>265.19</v>
      </c>
      <c r="AT68" s="19">
        <v>312.45</v>
      </c>
      <c r="AU68" s="19">
        <v>309.32</v>
      </c>
      <c r="AV68" s="19">
        <v>149.74</v>
      </c>
      <c r="AW68" s="19">
        <v>279.94</v>
      </c>
      <c r="AX68" s="19">
        <v>2211.7399999999998</v>
      </c>
      <c r="AY68" s="19">
        <v>0</v>
      </c>
      <c r="AZ68" s="19">
        <v>706.92</v>
      </c>
      <c r="BA68" s="19">
        <v>362.06</v>
      </c>
      <c r="BB68" s="19">
        <v>238.77</v>
      </c>
      <c r="BC68" s="19">
        <v>158.21</v>
      </c>
      <c r="BD68" s="19">
        <v>0.09</v>
      </c>
      <c r="BE68" s="19">
        <v>0.04</v>
      </c>
      <c r="BF68" s="19">
        <v>0.02</v>
      </c>
      <c r="BG68" s="19">
        <v>0.06</v>
      </c>
      <c r="BH68" s="19">
        <v>0.06</v>
      </c>
      <c r="BI68" s="19">
        <v>0.28999999999999998</v>
      </c>
      <c r="BJ68" s="19">
        <v>0</v>
      </c>
      <c r="BK68" s="19">
        <v>1.21</v>
      </c>
      <c r="BL68" s="19">
        <v>0</v>
      </c>
      <c r="BM68" s="19">
        <v>0.38</v>
      </c>
      <c r="BN68" s="19">
        <v>0.01</v>
      </c>
      <c r="BO68" s="19">
        <v>0.01</v>
      </c>
      <c r="BP68" s="19">
        <v>0</v>
      </c>
      <c r="BQ68" s="19">
        <v>0.05</v>
      </c>
      <c r="BR68" s="19">
        <v>0.11</v>
      </c>
      <c r="BS68" s="19">
        <v>1.07</v>
      </c>
      <c r="BT68" s="19">
        <v>0</v>
      </c>
      <c r="BU68" s="19">
        <v>0</v>
      </c>
      <c r="BV68" s="19">
        <v>1.44</v>
      </c>
      <c r="BW68" s="19">
        <v>0.67</v>
      </c>
      <c r="BX68" s="19">
        <v>0</v>
      </c>
      <c r="BY68" s="19">
        <v>0</v>
      </c>
      <c r="BZ68" s="19">
        <v>0</v>
      </c>
      <c r="CA68" s="19">
        <v>0</v>
      </c>
      <c r="CB68" s="19">
        <v>342.52</v>
      </c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</row>
    <row r="69" spans="1:605" ht="12.75" customHeight="1">
      <c r="B69" s="7" t="s">
        <v>96</v>
      </c>
    </row>
    <row r="70" spans="1:605" s="12" customFormat="1" ht="25.5" customHeight="1">
      <c r="A70" s="9" t="str">
        <f>"47/1"</f>
        <v>47/1</v>
      </c>
      <c r="B70" s="10" t="s">
        <v>131</v>
      </c>
      <c r="C70" s="11" t="str">
        <f>"60"</f>
        <v>60</v>
      </c>
      <c r="D70" s="11">
        <v>0.91</v>
      </c>
      <c r="E70" s="11">
        <v>0</v>
      </c>
      <c r="F70" s="11">
        <v>3.68</v>
      </c>
      <c r="G70" s="11">
        <v>3.68</v>
      </c>
      <c r="H70" s="11">
        <v>7.11</v>
      </c>
      <c r="I70" s="25">
        <v>63.738138660000004</v>
      </c>
      <c r="J70" s="11">
        <v>0.48</v>
      </c>
      <c r="K70" s="11">
        <v>2.34</v>
      </c>
      <c r="L70" s="11">
        <v>0</v>
      </c>
      <c r="M70" s="11">
        <v>0</v>
      </c>
      <c r="N70" s="11">
        <v>1.7</v>
      </c>
      <c r="O70" s="11">
        <v>4.46</v>
      </c>
      <c r="P70" s="11">
        <v>0.95</v>
      </c>
      <c r="Q70" s="11">
        <v>0</v>
      </c>
      <c r="R70" s="11">
        <v>0</v>
      </c>
      <c r="S70" s="11">
        <v>0.13</v>
      </c>
      <c r="T70" s="11">
        <v>0.88</v>
      </c>
      <c r="U70" s="11">
        <v>117.87</v>
      </c>
      <c r="V70" s="11">
        <v>185.58</v>
      </c>
      <c r="W70" s="11">
        <v>9.8699999999999992</v>
      </c>
      <c r="X70" s="11">
        <v>13.32</v>
      </c>
      <c r="Y70" s="11">
        <v>28.98</v>
      </c>
      <c r="Z70" s="11">
        <v>0.42</v>
      </c>
      <c r="AA70" s="11">
        <v>0</v>
      </c>
      <c r="AB70" s="11">
        <v>1690.89</v>
      </c>
      <c r="AC70" s="11">
        <v>338.2</v>
      </c>
      <c r="AD70" s="11">
        <v>1.7</v>
      </c>
      <c r="AE70" s="11">
        <v>0.04</v>
      </c>
      <c r="AF70" s="11">
        <v>0.03</v>
      </c>
      <c r="AG70" s="11">
        <v>0.46</v>
      </c>
      <c r="AH70" s="11">
        <v>0.82</v>
      </c>
      <c r="AI70" s="11">
        <v>2.06</v>
      </c>
      <c r="AJ70" s="12">
        <v>0</v>
      </c>
      <c r="AK70" s="12">
        <v>14.53</v>
      </c>
      <c r="AL70" s="12">
        <v>17.940000000000001</v>
      </c>
      <c r="AM70" s="12">
        <v>22.47</v>
      </c>
      <c r="AN70" s="12">
        <v>24.64</v>
      </c>
      <c r="AO70" s="12">
        <v>4.5199999999999996</v>
      </c>
      <c r="AP70" s="12">
        <v>17.47</v>
      </c>
      <c r="AQ70" s="12">
        <v>7.48</v>
      </c>
      <c r="AR70" s="12">
        <v>17.62</v>
      </c>
      <c r="AS70" s="12">
        <v>25.58</v>
      </c>
      <c r="AT70" s="12">
        <v>56.23</v>
      </c>
      <c r="AU70" s="12">
        <v>42.97</v>
      </c>
      <c r="AV70" s="12">
        <v>6.56</v>
      </c>
      <c r="AW70" s="12">
        <v>17.309999999999999</v>
      </c>
      <c r="AX70" s="12">
        <v>105.35</v>
      </c>
      <c r="AY70" s="12">
        <v>0</v>
      </c>
      <c r="AZ70" s="12">
        <v>14.05</v>
      </c>
      <c r="BA70" s="12">
        <v>13.58</v>
      </c>
      <c r="BB70" s="12">
        <v>12.16</v>
      </c>
      <c r="BC70" s="12">
        <v>5.93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0.24</v>
      </c>
      <c r="BL70" s="12">
        <v>0</v>
      </c>
      <c r="BM70" s="12">
        <v>0.15</v>
      </c>
      <c r="BN70" s="12">
        <v>0.01</v>
      </c>
      <c r="BO70" s="12">
        <v>0.02</v>
      </c>
      <c r="BP70" s="12">
        <v>0</v>
      </c>
      <c r="BQ70" s="12">
        <v>0</v>
      </c>
      <c r="BR70" s="12">
        <v>0</v>
      </c>
      <c r="BS70" s="12">
        <v>0.89</v>
      </c>
      <c r="BT70" s="12">
        <v>0</v>
      </c>
      <c r="BU70" s="12">
        <v>0</v>
      </c>
      <c r="BV70" s="12">
        <v>2.11</v>
      </c>
      <c r="BW70" s="12">
        <v>0</v>
      </c>
      <c r="BX70" s="12">
        <v>0</v>
      </c>
      <c r="BY70" s="12">
        <v>0</v>
      </c>
      <c r="BZ70" s="12">
        <v>0</v>
      </c>
      <c r="CA70" s="12">
        <v>0</v>
      </c>
      <c r="CB70" s="12">
        <v>46.27</v>
      </c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</row>
    <row r="71" spans="1:605" s="12" customFormat="1" ht="12.75" customHeight="1">
      <c r="A71" s="9" t="str">
        <f>"22/2"</f>
        <v>22/2</v>
      </c>
      <c r="B71" s="10" t="s">
        <v>132</v>
      </c>
      <c r="C71" s="11" t="str">
        <f>"250"</f>
        <v>250</v>
      </c>
      <c r="D71" s="11">
        <v>2.4300000000000002</v>
      </c>
      <c r="E71" s="11">
        <v>0.04</v>
      </c>
      <c r="F71" s="11">
        <v>3.83</v>
      </c>
      <c r="G71" s="11">
        <v>0.28000000000000003</v>
      </c>
      <c r="H71" s="11">
        <v>15.8</v>
      </c>
      <c r="I71" s="25">
        <v>106.16771199999998</v>
      </c>
      <c r="J71" s="11">
        <v>2.4</v>
      </c>
      <c r="K71" s="11">
        <v>0.11</v>
      </c>
      <c r="L71" s="11">
        <v>0</v>
      </c>
      <c r="M71" s="11">
        <v>0</v>
      </c>
      <c r="N71" s="11">
        <v>1.75</v>
      </c>
      <c r="O71" s="11">
        <v>12.89</v>
      </c>
      <c r="P71" s="11">
        <v>1.1599999999999999</v>
      </c>
      <c r="Q71" s="11">
        <v>0</v>
      </c>
      <c r="R71" s="11">
        <v>0</v>
      </c>
      <c r="S71" s="11">
        <v>0.05</v>
      </c>
      <c r="T71" s="11">
        <v>0.85</v>
      </c>
      <c r="U71" s="11">
        <v>195.35</v>
      </c>
      <c r="V71" s="11">
        <v>59.54</v>
      </c>
      <c r="W71" s="11">
        <v>11.66</v>
      </c>
      <c r="X71" s="11">
        <v>7.82</v>
      </c>
      <c r="Y71" s="11">
        <v>27.36</v>
      </c>
      <c r="Z71" s="11">
        <v>0.46</v>
      </c>
      <c r="AA71" s="11">
        <v>20</v>
      </c>
      <c r="AB71" s="11">
        <v>1093.5</v>
      </c>
      <c r="AC71" s="11">
        <v>222.5</v>
      </c>
      <c r="AD71" s="11">
        <v>0.41</v>
      </c>
      <c r="AE71" s="11">
        <v>0.04</v>
      </c>
      <c r="AF71" s="11">
        <v>0.02</v>
      </c>
      <c r="AG71" s="11">
        <v>0.31</v>
      </c>
      <c r="AH71" s="11">
        <v>0.74</v>
      </c>
      <c r="AI71" s="11">
        <v>0.52</v>
      </c>
      <c r="AJ71" s="12">
        <v>0</v>
      </c>
      <c r="AK71" s="12">
        <v>99.57</v>
      </c>
      <c r="AL71" s="12">
        <v>90.7</v>
      </c>
      <c r="AM71" s="12">
        <v>167.78</v>
      </c>
      <c r="AN71" s="12">
        <v>55.52</v>
      </c>
      <c r="AO71" s="12">
        <v>32.1</v>
      </c>
      <c r="AP71" s="12">
        <v>66.989999999999995</v>
      </c>
      <c r="AQ71" s="12">
        <v>22.69</v>
      </c>
      <c r="AR71" s="12">
        <v>104.27</v>
      </c>
      <c r="AS71" s="12">
        <v>71.930000000000007</v>
      </c>
      <c r="AT71" s="12">
        <v>84.49</v>
      </c>
      <c r="AU71" s="12">
        <v>83.45</v>
      </c>
      <c r="AV71" s="12">
        <v>42.69</v>
      </c>
      <c r="AW71" s="12">
        <v>73.41</v>
      </c>
      <c r="AX71" s="12">
        <v>640.35</v>
      </c>
      <c r="AY71" s="12">
        <v>0</v>
      </c>
      <c r="AZ71" s="12">
        <v>197.57</v>
      </c>
      <c r="BA71" s="12">
        <v>105.06</v>
      </c>
      <c r="BB71" s="12">
        <v>53.41</v>
      </c>
      <c r="BC71" s="12">
        <v>41.26</v>
      </c>
      <c r="BD71" s="12">
        <v>0.13</v>
      </c>
      <c r="BE71" s="12">
        <v>0.06</v>
      </c>
      <c r="BF71" s="12">
        <v>0.03</v>
      </c>
      <c r="BG71" s="12">
        <v>7.0000000000000007E-2</v>
      </c>
      <c r="BH71" s="12">
        <v>0.08</v>
      </c>
      <c r="BI71" s="12">
        <v>0.39</v>
      </c>
      <c r="BJ71" s="12">
        <v>0</v>
      </c>
      <c r="BK71" s="12">
        <v>1.1200000000000001</v>
      </c>
      <c r="BL71" s="12">
        <v>0</v>
      </c>
      <c r="BM71" s="12">
        <v>0.34</v>
      </c>
      <c r="BN71" s="12">
        <v>0</v>
      </c>
      <c r="BO71" s="12">
        <v>0</v>
      </c>
      <c r="BP71" s="12">
        <v>0</v>
      </c>
      <c r="BQ71" s="12">
        <v>0.08</v>
      </c>
      <c r="BR71" s="12">
        <v>0.12</v>
      </c>
      <c r="BS71" s="12">
        <v>0.89</v>
      </c>
      <c r="BT71" s="12">
        <v>0</v>
      </c>
      <c r="BU71" s="12">
        <v>0</v>
      </c>
      <c r="BV71" s="12">
        <v>0.13</v>
      </c>
      <c r="BW71" s="12">
        <v>0.01</v>
      </c>
      <c r="BX71" s="12">
        <v>0</v>
      </c>
      <c r="BY71" s="12">
        <v>0</v>
      </c>
      <c r="BZ71" s="12">
        <v>0</v>
      </c>
      <c r="CA71" s="12">
        <v>0</v>
      </c>
      <c r="CB71" s="12">
        <v>19.53</v>
      </c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</row>
    <row r="72" spans="1:605" s="12" customFormat="1" ht="12.75" customHeight="1">
      <c r="A72" s="9" t="str">
        <f>"4/9"</f>
        <v>4/9</v>
      </c>
      <c r="B72" s="10" t="s">
        <v>170</v>
      </c>
      <c r="C72" s="11" t="str">
        <f>"250"</f>
        <v>250</v>
      </c>
      <c r="D72" s="11">
        <v>26.11</v>
      </c>
      <c r="E72" s="11">
        <v>0</v>
      </c>
      <c r="F72" s="11">
        <v>4.88</v>
      </c>
      <c r="G72" s="11">
        <v>2.72</v>
      </c>
      <c r="H72" s="11">
        <v>47.91</v>
      </c>
      <c r="I72" s="25">
        <v>338.58554999999996</v>
      </c>
      <c r="J72" s="11">
        <v>0.55000000000000004</v>
      </c>
      <c r="K72" s="11">
        <v>1.95</v>
      </c>
      <c r="L72" s="11">
        <v>0</v>
      </c>
      <c r="M72" s="11">
        <v>0</v>
      </c>
      <c r="N72" s="11">
        <v>2.92</v>
      </c>
      <c r="O72" s="11">
        <v>42.33</v>
      </c>
      <c r="P72" s="11">
        <v>2.66</v>
      </c>
      <c r="Q72" s="11">
        <v>0</v>
      </c>
      <c r="R72" s="11">
        <v>0</v>
      </c>
      <c r="S72" s="11">
        <v>0.09</v>
      </c>
      <c r="T72" s="11">
        <v>1.25</v>
      </c>
      <c r="U72" s="11">
        <v>122.86</v>
      </c>
      <c r="V72" s="11">
        <v>66.989999999999995</v>
      </c>
      <c r="W72" s="11">
        <v>13.07</v>
      </c>
      <c r="X72" s="11">
        <v>28.46</v>
      </c>
      <c r="Y72" s="11">
        <v>74.650000000000006</v>
      </c>
      <c r="Z72" s="11">
        <v>0.68</v>
      </c>
      <c r="AA72" s="11">
        <v>0</v>
      </c>
      <c r="AB72" s="11">
        <v>2040</v>
      </c>
      <c r="AC72" s="11">
        <v>340</v>
      </c>
      <c r="AD72" s="11">
        <v>1.65</v>
      </c>
      <c r="AE72" s="11">
        <v>0.04</v>
      </c>
      <c r="AF72" s="11">
        <v>0.02</v>
      </c>
      <c r="AG72" s="11">
        <v>0.91</v>
      </c>
      <c r="AH72" s="11">
        <v>2.19</v>
      </c>
      <c r="AI72" s="11">
        <v>0.77</v>
      </c>
      <c r="AJ72" s="12">
        <v>0</v>
      </c>
      <c r="AK72" s="12">
        <v>225.82</v>
      </c>
      <c r="AL72" s="12">
        <v>177.62</v>
      </c>
      <c r="AM72" s="12">
        <v>330.38</v>
      </c>
      <c r="AN72" s="12">
        <v>141.54</v>
      </c>
      <c r="AO72" s="12">
        <v>84.9</v>
      </c>
      <c r="AP72" s="12">
        <v>130.18</v>
      </c>
      <c r="AQ72" s="12">
        <v>53.43</v>
      </c>
      <c r="AR72" s="12">
        <v>197.89</v>
      </c>
      <c r="AS72" s="12">
        <v>210.93</v>
      </c>
      <c r="AT72" s="12">
        <v>272.52</v>
      </c>
      <c r="AU72" s="12">
        <v>302.54000000000002</v>
      </c>
      <c r="AV72" s="12">
        <v>90.91</v>
      </c>
      <c r="AW72" s="12">
        <v>171.48</v>
      </c>
      <c r="AX72" s="12">
        <v>662.38</v>
      </c>
      <c r="AY72" s="12">
        <v>0</v>
      </c>
      <c r="AZ72" s="12">
        <v>176.86</v>
      </c>
      <c r="BA72" s="12">
        <v>177.31</v>
      </c>
      <c r="BB72" s="12">
        <v>154.13999999999999</v>
      </c>
      <c r="BC72" s="12">
        <v>73.349999999999994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0.22</v>
      </c>
      <c r="BL72" s="12">
        <v>0</v>
      </c>
      <c r="BM72" s="12">
        <v>0.11</v>
      </c>
      <c r="BN72" s="12">
        <v>0.01</v>
      </c>
      <c r="BO72" s="12">
        <v>0.02</v>
      </c>
      <c r="BP72" s="12">
        <v>0</v>
      </c>
      <c r="BQ72" s="12">
        <v>0</v>
      </c>
      <c r="BR72" s="12">
        <v>0</v>
      </c>
      <c r="BS72" s="12">
        <v>0.68</v>
      </c>
      <c r="BT72" s="12">
        <v>0</v>
      </c>
      <c r="BU72" s="12">
        <v>0</v>
      </c>
      <c r="BV72" s="12">
        <v>1.42</v>
      </c>
      <c r="BW72" s="12">
        <v>0</v>
      </c>
      <c r="BX72" s="12">
        <v>0</v>
      </c>
      <c r="BY72" s="12">
        <v>0</v>
      </c>
      <c r="BZ72" s="12">
        <v>0</v>
      </c>
      <c r="CA72" s="12">
        <v>0</v>
      </c>
      <c r="CB72" s="12">
        <v>245.33</v>
      </c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</row>
    <row r="73" spans="1:605" s="12" customFormat="1" ht="12.75" customHeight="1">
      <c r="A73" s="9" t="str">
        <f>"6/10"</f>
        <v>6/10</v>
      </c>
      <c r="B73" s="10" t="s">
        <v>102</v>
      </c>
      <c r="C73" s="11" t="str">
        <f>"200"</f>
        <v>200</v>
      </c>
      <c r="D73" s="11">
        <v>1.02</v>
      </c>
      <c r="E73" s="11">
        <v>0</v>
      </c>
      <c r="F73" s="11">
        <v>0.06</v>
      </c>
      <c r="G73" s="11">
        <v>0.06</v>
      </c>
      <c r="H73" s="11">
        <v>23.18</v>
      </c>
      <c r="I73" s="25">
        <v>87.598919999999993</v>
      </c>
      <c r="J73" s="11">
        <v>0.02</v>
      </c>
      <c r="K73" s="11">
        <v>0</v>
      </c>
      <c r="L73" s="11">
        <v>0</v>
      </c>
      <c r="M73" s="11">
        <v>0</v>
      </c>
      <c r="N73" s="11">
        <v>19.190000000000001</v>
      </c>
      <c r="O73" s="11">
        <v>0.56999999999999995</v>
      </c>
      <c r="P73" s="11">
        <v>3.42</v>
      </c>
      <c r="Q73" s="11">
        <v>0</v>
      </c>
      <c r="R73" s="11">
        <v>0</v>
      </c>
      <c r="S73" s="11">
        <v>0.3</v>
      </c>
      <c r="T73" s="11">
        <v>0.81</v>
      </c>
      <c r="U73" s="11">
        <v>3.47</v>
      </c>
      <c r="V73" s="11">
        <v>340.26</v>
      </c>
      <c r="W73" s="11">
        <v>31.33</v>
      </c>
      <c r="X73" s="11">
        <v>19.95</v>
      </c>
      <c r="Y73" s="11">
        <v>27.16</v>
      </c>
      <c r="Z73" s="11">
        <v>0.65</v>
      </c>
      <c r="AA73" s="11">
        <v>0</v>
      </c>
      <c r="AB73" s="11">
        <v>630</v>
      </c>
      <c r="AC73" s="11">
        <v>116.6</v>
      </c>
      <c r="AD73" s="11">
        <v>1.1000000000000001</v>
      </c>
      <c r="AE73" s="11">
        <v>0.02</v>
      </c>
      <c r="AF73" s="11">
        <v>0.04</v>
      </c>
      <c r="AG73" s="11">
        <v>0.51</v>
      </c>
      <c r="AH73" s="11">
        <v>0.78</v>
      </c>
      <c r="AI73" s="11">
        <v>0.32</v>
      </c>
      <c r="AJ73" s="12">
        <v>0</v>
      </c>
      <c r="AK73" s="12">
        <v>0.01</v>
      </c>
      <c r="AL73" s="12">
        <v>0.01</v>
      </c>
      <c r="AM73" s="12">
        <v>0.01</v>
      </c>
      <c r="AN73" s="12">
        <v>0.02</v>
      </c>
      <c r="AO73" s="12">
        <v>0</v>
      </c>
      <c r="AP73" s="12">
        <v>0.01</v>
      </c>
      <c r="AQ73" s="12">
        <v>0</v>
      </c>
      <c r="AR73" s="12">
        <v>0.01</v>
      </c>
      <c r="AS73" s="12">
        <v>0.01</v>
      </c>
      <c r="AT73" s="12">
        <v>0.01</v>
      </c>
      <c r="AU73" s="12">
        <v>0.06</v>
      </c>
      <c r="AV73" s="12">
        <v>0</v>
      </c>
      <c r="AW73" s="12">
        <v>0.01</v>
      </c>
      <c r="AX73" s="12">
        <v>0.03</v>
      </c>
      <c r="AY73" s="12">
        <v>0</v>
      </c>
      <c r="AZ73" s="12">
        <v>0.02</v>
      </c>
      <c r="BA73" s="12">
        <v>0.01</v>
      </c>
      <c r="BB73" s="12">
        <v>0.01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v>0</v>
      </c>
      <c r="BQ73" s="12">
        <v>0</v>
      </c>
      <c r="BR73" s="12">
        <v>0</v>
      </c>
      <c r="BS73" s="12">
        <v>0.01</v>
      </c>
      <c r="BT73" s="12">
        <v>0</v>
      </c>
      <c r="BU73" s="12">
        <v>0</v>
      </c>
      <c r="BV73" s="12">
        <v>0.01</v>
      </c>
      <c r="BW73" s="12">
        <v>0</v>
      </c>
      <c r="BX73" s="12">
        <v>0</v>
      </c>
      <c r="BY73" s="12">
        <v>0</v>
      </c>
      <c r="BZ73" s="12">
        <v>0</v>
      </c>
      <c r="CA73" s="12">
        <v>0</v>
      </c>
      <c r="CB73" s="12">
        <v>214.01</v>
      </c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</row>
    <row r="74" spans="1:605" s="12" customFormat="1" ht="12.75" customHeight="1">
      <c r="A74" s="9" t="str">
        <f>"пром."</f>
        <v>пром.</v>
      </c>
      <c r="B74" s="10" t="s">
        <v>91</v>
      </c>
      <c r="C74" s="11" t="str">
        <f>"25"</f>
        <v>25</v>
      </c>
      <c r="D74" s="11">
        <v>1.67</v>
      </c>
      <c r="E74" s="11">
        <v>0</v>
      </c>
      <c r="F74" s="11">
        <v>0.18</v>
      </c>
      <c r="G74" s="11">
        <v>0</v>
      </c>
      <c r="H74" s="11">
        <v>12.55</v>
      </c>
      <c r="I74" s="25">
        <v>52.635800000000003</v>
      </c>
      <c r="J74" s="11">
        <v>0</v>
      </c>
      <c r="K74" s="11">
        <v>0</v>
      </c>
      <c r="L74" s="11">
        <v>0</v>
      </c>
      <c r="M74" s="11">
        <v>0</v>
      </c>
      <c r="N74" s="11">
        <v>10.7</v>
      </c>
      <c r="O74" s="11">
        <v>0</v>
      </c>
      <c r="P74" s="11">
        <v>1.85</v>
      </c>
      <c r="Q74" s="11">
        <v>0</v>
      </c>
      <c r="R74" s="11">
        <v>0</v>
      </c>
      <c r="S74" s="11">
        <v>0</v>
      </c>
      <c r="T74" s="11">
        <v>3.01</v>
      </c>
      <c r="U74" s="11">
        <v>10.08</v>
      </c>
      <c r="V74" s="11">
        <v>468.1</v>
      </c>
      <c r="W74" s="11">
        <v>185.09</v>
      </c>
      <c r="X74" s="11">
        <v>58.12</v>
      </c>
      <c r="Y74" s="11">
        <v>52.43</v>
      </c>
      <c r="Z74" s="11">
        <v>6.22</v>
      </c>
      <c r="AA74" s="11">
        <v>840</v>
      </c>
      <c r="AB74" s="11">
        <v>0</v>
      </c>
      <c r="AC74" s="11">
        <v>52.5</v>
      </c>
      <c r="AD74" s="11">
        <v>0.42</v>
      </c>
      <c r="AE74" s="11">
        <v>0.05</v>
      </c>
      <c r="AF74" s="11">
        <v>0.27</v>
      </c>
      <c r="AG74" s="11">
        <v>0</v>
      </c>
      <c r="AH74" s="11">
        <v>2.2400000000000002</v>
      </c>
      <c r="AI74" s="11">
        <v>12.5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0.01</v>
      </c>
      <c r="BH74" s="12">
        <v>0</v>
      </c>
      <c r="BI74" s="12">
        <v>0.02</v>
      </c>
      <c r="BJ74" s="12">
        <v>0</v>
      </c>
      <c r="BK74" s="12">
        <v>0.22</v>
      </c>
      <c r="BL74" s="12">
        <v>0</v>
      </c>
      <c r="BM74" s="12">
        <v>7.0000000000000007E-2</v>
      </c>
      <c r="BN74" s="12">
        <v>0</v>
      </c>
      <c r="BO74" s="12">
        <v>0</v>
      </c>
      <c r="BP74" s="12">
        <v>0</v>
      </c>
      <c r="BQ74" s="12">
        <v>0</v>
      </c>
      <c r="BR74" s="12">
        <v>0.02</v>
      </c>
      <c r="BS74" s="12">
        <v>7.0000000000000007E-2</v>
      </c>
      <c r="BT74" s="12">
        <v>0</v>
      </c>
      <c r="BU74" s="12">
        <v>0</v>
      </c>
      <c r="BV74" s="12">
        <v>0.14000000000000001</v>
      </c>
      <c r="BW74" s="12">
        <v>0.54</v>
      </c>
      <c r="BX74" s="12">
        <v>0</v>
      </c>
      <c r="BY74" s="12">
        <v>0</v>
      </c>
      <c r="BZ74" s="12">
        <v>0</v>
      </c>
      <c r="CA74" s="12">
        <v>0</v>
      </c>
      <c r="CB74" s="12">
        <v>2</v>
      </c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</row>
    <row r="75" spans="1:605" s="3" customFormat="1" ht="12.75" customHeight="1">
      <c r="A75" s="13" t="str">
        <f>"пром."</f>
        <v>пром.</v>
      </c>
      <c r="B75" s="14" t="s">
        <v>92</v>
      </c>
      <c r="C75" s="15" t="str">
        <f>"20"</f>
        <v>20</v>
      </c>
      <c r="D75" s="15">
        <v>1.32</v>
      </c>
      <c r="E75" s="15">
        <v>0</v>
      </c>
      <c r="F75" s="15">
        <v>0.24</v>
      </c>
      <c r="G75" s="15">
        <v>0.24</v>
      </c>
      <c r="H75" s="15">
        <v>8.34</v>
      </c>
      <c r="I75" s="26">
        <v>38.676000000000002</v>
      </c>
      <c r="J75" s="15">
        <v>0.04</v>
      </c>
      <c r="K75" s="15">
        <v>0</v>
      </c>
      <c r="L75" s="15">
        <v>0</v>
      </c>
      <c r="M75" s="15">
        <v>0</v>
      </c>
      <c r="N75" s="15">
        <v>0.24</v>
      </c>
      <c r="O75" s="15">
        <v>6.44</v>
      </c>
      <c r="P75" s="15">
        <v>1.66</v>
      </c>
      <c r="Q75" s="15">
        <v>0</v>
      </c>
      <c r="R75" s="15">
        <v>0</v>
      </c>
      <c r="S75" s="15">
        <v>0.2</v>
      </c>
      <c r="T75" s="15">
        <v>0.5</v>
      </c>
      <c r="U75" s="15">
        <v>122</v>
      </c>
      <c r="V75" s="15">
        <v>49</v>
      </c>
      <c r="W75" s="15">
        <v>7</v>
      </c>
      <c r="X75" s="15">
        <v>9.4</v>
      </c>
      <c r="Y75" s="15">
        <v>31.6</v>
      </c>
      <c r="Z75" s="15">
        <v>0.78</v>
      </c>
      <c r="AA75" s="15">
        <v>0</v>
      </c>
      <c r="AB75" s="15">
        <v>1</v>
      </c>
      <c r="AC75" s="15">
        <v>0.2</v>
      </c>
      <c r="AD75" s="15">
        <v>0.28000000000000003</v>
      </c>
      <c r="AE75" s="15">
        <v>0.04</v>
      </c>
      <c r="AF75" s="15">
        <v>0.02</v>
      </c>
      <c r="AG75" s="15">
        <v>0.14000000000000001</v>
      </c>
      <c r="AH75" s="15">
        <v>0.4</v>
      </c>
      <c r="AI75" s="15">
        <v>0</v>
      </c>
      <c r="AJ75" s="3">
        <v>0</v>
      </c>
      <c r="AK75" s="3">
        <v>64.400000000000006</v>
      </c>
      <c r="AL75" s="3">
        <v>49.6</v>
      </c>
      <c r="AM75" s="3">
        <v>85.4</v>
      </c>
      <c r="AN75" s="3">
        <v>44.6</v>
      </c>
      <c r="AO75" s="3">
        <v>18.600000000000001</v>
      </c>
      <c r="AP75" s="3">
        <v>39.6</v>
      </c>
      <c r="AQ75" s="3">
        <v>16</v>
      </c>
      <c r="AR75" s="3">
        <v>74.2</v>
      </c>
      <c r="AS75" s="3">
        <v>59.4</v>
      </c>
      <c r="AT75" s="3">
        <v>58.2</v>
      </c>
      <c r="AU75" s="3">
        <v>92.8</v>
      </c>
      <c r="AV75" s="3">
        <v>24.8</v>
      </c>
      <c r="AW75" s="3">
        <v>62</v>
      </c>
      <c r="AX75" s="3">
        <v>311.8</v>
      </c>
      <c r="AY75" s="3">
        <v>0</v>
      </c>
      <c r="AZ75" s="3">
        <v>105.2</v>
      </c>
      <c r="BA75" s="3">
        <v>58.2</v>
      </c>
      <c r="BB75" s="3">
        <v>36</v>
      </c>
      <c r="BC75" s="3">
        <v>26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0.03</v>
      </c>
      <c r="BL75" s="3">
        <v>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0.02</v>
      </c>
      <c r="BT75" s="3">
        <v>0</v>
      </c>
      <c r="BU75" s="3">
        <v>0</v>
      </c>
      <c r="BV75" s="3">
        <v>0.1</v>
      </c>
      <c r="BW75" s="3">
        <v>0.02</v>
      </c>
      <c r="BX75" s="3">
        <v>0</v>
      </c>
      <c r="BY75" s="3">
        <v>0</v>
      </c>
      <c r="BZ75" s="3">
        <v>0</v>
      </c>
      <c r="CA75" s="3">
        <v>0</v>
      </c>
      <c r="CB75" s="3">
        <v>9.4</v>
      </c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</row>
    <row r="76" spans="1:605" s="19" customFormat="1" ht="12.75" customHeight="1">
      <c r="A76" s="16"/>
      <c r="B76" s="17" t="s">
        <v>103</v>
      </c>
      <c r="C76" s="18"/>
      <c r="D76" s="18">
        <f>SUM(D70:D75)</f>
        <v>33.46</v>
      </c>
      <c r="E76" s="18">
        <f t="shared" ref="E76:I76" si="3">SUM(E70:E75)</f>
        <v>0.04</v>
      </c>
      <c r="F76" s="18">
        <f t="shared" si="3"/>
        <v>12.870000000000001</v>
      </c>
      <c r="G76" s="18">
        <f t="shared" si="3"/>
        <v>6.9799999999999995</v>
      </c>
      <c r="H76" s="18">
        <f t="shared" si="3"/>
        <v>114.89</v>
      </c>
      <c r="I76" s="27">
        <f t="shared" si="3"/>
        <v>687.40212066000004</v>
      </c>
      <c r="J76" s="18">
        <v>5.73</v>
      </c>
      <c r="K76" s="18">
        <v>4.4000000000000004</v>
      </c>
      <c r="L76" s="18">
        <v>0</v>
      </c>
      <c r="M76" s="18">
        <v>0</v>
      </c>
      <c r="N76" s="18">
        <v>37.01</v>
      </c>
      <c r="O76" s="18">
        <v>66.7</v>
      </c>
      <c r="P76" s="18">
        <v>11.84</v>
      </c>
      <c r="Q76" s="18">
        <v>0</v>
      </c>
      <c r="R76" s="18">
        <v>0</v>
      </c>
      <c r="S76" s="18">
        <v>0.77</v>
      </c>
      <c r="T76" s="18">
        <v>7.94</v>
      </c>
      <c r="U76" s="18">
        <v>662.94</v>
      </c>
      <c r="V76" s="18">
        <v>1268.1300000000001</v>
      </c>
      <c r="W76" s="18">
        <v>273.55</v>
      </c>
      <c r="X76" s="18">
        <v>146.66</v>
      </c>
      <c r="Y76" s="18">
        <v>329.94</v>
      </c>
      <c r="Z76" s="18">
        <v>10.17</v>
      </c>
      <c r="AA76" s="18">
        <v>901.63</v>
      </c>
      <c r="AB76" s="18">
        <v>5866.56</v>
      </c>
      <c r="AC76" s="18">
        <v>1225.17</v>
      </c>
      <c r="AD76" s="18">
        <v>5.88</v>
      </c>
      <c r="AE76" s="18">
        <v>0.24</v>
      </c>
      <c r="AF76" s="18">
        <v>0.5</v>
      </c>
      <c r="AG76" s="18">
        <v>4.82</v>
      </c>
      <c r="AH76" s="18">
        <v>12.76</v>
      </c>
      <c r="AI76" s="18">
        <v>16.62</v>
      </c>
      <c r="AJ76" s="19">
        <v>0</v>
      </c>
      <c r="AK76" s="19">
        <v>853.28</v>
      </c>
      <c r="AL76" s="19">
        <v>688.63</v>
      </c>
      <c r="AM76" s="19">
        <v>1302.5</v>
      </c>
      <c r="AN76" s="19">
        <v>997.54</v>
      </c>
      <c r="AO76" s="19">
        <v>382.15</v>
      </c>
      <c r="AP76" s="19">
        <v>669.2</v>
      </c>
      <c r="AQ76" s="19">
        <v>240.89</v>
      </c>
      <c r="AR76" s="19">
        <v>774.19</v>
      </c>
      <c r="AS76" s="19">
        <v>910.36</v>
      </c>
      <c r="AT76" s="19">
        <v>1052.1500000000001</v>
      </c>
      <c r="AU76" s="19">
        <v>1326.53</v>
      </c>
      <c r="AV76" s="19">
        <v>399.62</v>
      </c>
      <c r="AW76" s="19">
        <v>901.76</v>
      </c>
      <c r="AX76" s="19">
        <v>2967.23</v>
      </c>
      <c r="AY76" s="19">
        <v>58.38</v>
      </c>
      <c r="AZ76" s="19">
        <v>883.22</v>
      </c>
      <c r="BA76" s="19">
        <v>820.47</v>
      </c>
      <c r="BB76" s="19">
        <v>569.5</v>
      </c>
      <c r="BC76" s="19">
        <v>276.26</v>
      </c>
      <c r="BD76" s="19">
        <v>0.13</v>
      </c>
      <c r="BE76" s="19">
        <v>0.06</v>
      </c>
      <c r="BF76" s="19">
        <v>0.03</v>
      </c>
      <c r="BG76" s="19">
        <v>0.08</v>
      </c>
      <c r="BH76" s="19">
        <v>0.09</v>
      </c>
      <c r="BI76" s="19">
        <v>0.42</v>
      </c>
      <c r="BJ76" s="19">
        <v>0</v>
      </c>
      <c r="BK76" s="19">
        <v>1.83</v>
      </c>
      <c r="BL76" s="19">
        <v>0</v>
      </c>
      <c r="BM76" s="19">
        <v>0.67</v>
      </c>
      <c r="BN76" s="19">
        <v>0.02</v>
      </c>
      <c r="BO76" s="19">
        <v>0.04</v>
      </c>
      <c r="BP76" s="19">
        <v>0</v>
      </c>
      <c r="BQ76" s="19">
        <v>0.08</v>
      </c>
      <c r="BR76" s="19">
        <v>0.14000000000000001</v>
      </c>
      <c r="BS76" s="19">
        <v>2.5499999999999998</v>
      </c>
      <c r="BT76" s="19">
        <v>0</v>
      </c>
      <c r="BU76" s="19">
        <v>0</v>
      </c>
      <c r="BV76" s="19">
        <v>3.9</v>
      </c>
      <c r="BW76" s="19">
        <v>0.56000000000000005</v>
      </c>
      <c r="BX76" s="19">
        <v>0</v>
      </c>
      <c r="BY76" s="19">
        <v>0</v>
      </c>
      <c r="BZ76" s="19">
        <v>0</v>
      </c>
      <c r="CA76" s="19">
        <v>0</v>
      </c>
      <c r="CB76" s="19">
        <v>839.55</v>
      </c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</row>
    <row r="77" spans="1:605" s="19" customFormat="1" ht="12.75" customHeight="1">
      <c r="A77" s="16"/>
      <c r="B77" s="17" t="s">
        <v>94</v>
      </c>
      <c r="C77" s="18"/>
      <c r="D77" s="18">
        <f t="shared" ref="D77:I77" si="4">SUM(D68+D76)</f>
        <v>59.34</v>
      </c>
      <c r="E77" s="18">
        <f t="shared" si="4"/>
        <v>0.76</v>
      </c>
      <c r="F77" s="18">
        <f t="shared" si="4"/>
        <v>20.010000000000002</v>
      </c>
      <c r="G77" s="18">
        <f t="shared" si="4"/>
        <v>9.61</v>
      </c>
      <c r="H77" s="18">
        <f t="shared" si="4"/>
        <v>201.18</v>
      </c>
      <c r="I77" s="27">
        <f t="shared" si="4"/>
        <v>1185.49212066</v>
      </c>
      <c r="J77" s="18">
        <v>5.73</v>
      </c>
      <c r="K77" s="18">
        <v>4.4000000000000004</v>
      </c>
      <c r="L77" s="18">
        <v>0</v>
      </c>
      <c r="M77" s="18">
        <v>0</v>
      </c>
      <c r="N77" s="18">
        <v>37.01</v>
      </c>
      <c r="O77" s="18">
        <v>66.7</v>
      </c>
      <c r="P77" s="18">
        <v>11.84</v>
      </c>
      <c r="Q77" s="18">
        <v>0</v>
      </c>
      <c r="R77" s="18">
        <v>0</v>
      </c>
      <c r="S77" s="18">
        <v>0.77</v>
      </c>
      <c r="T77" s="18">
        <v>7.94</v>
      </c>
      <c r="U77" s="18">
        <v>662.94</v>
      </c>
      <c r="V77" s="18">
        <v>1268.1300000000001</v>
      </c>
      <c r="W77" s="18">
        <v>273.55</v>
      </c>
      <c r="X77" s="18">
        <v>146.66</v>
      </c>
      <c r="Y77" s="18">
        <v>329.94</v>
      </c>
      <c r="Z77" s="18">
        <v>10.17</v>
      </c>
      <c r="AA77" s="18">
        <v>901.63</v>
      </c>
      <c r="AB77" s="18">
        <v>5866.56</v>
      </c>
      <c r="AC77" s="18">
        <v>1225.17</v>
      </c>
      <c r="AD77" s="18">
        <v>5.88</v>
      </c>
      <c r="AE77" s="18">
        <v>0.24</v>
      </c>
      <c r="AF77" s="18">
        <v>0.5</v>
      </c>
      <c r="AG77" s="18">
        <v>4.82</v>
      </c>
      <c r="AH77" s="18">
        <v>12.76</v>
      </c>
      <c r="AI77" s="18">
        <v>16.62</v>
      </c>
      <c r="AJ77" s="19">
        <v>0</v>
      </c>
      <c r="AK77" s="19">
        <v>853.28</v>
      </c>
      <c r="AL77" s="19">
        <v>688.63</v>
      </c>
      <c r="AM77" s="19">
        <v>1302.5</v>
      </c>
      <c r="AN77" s="19">
        <v>997.54</v>
      </c>
      <c r="AO77" s="19">
        <v>382.15</v>
      </c>
      <c r="AP77" s="19">
        <v>669.2</v>
      </c>
      <c r="AQ77" s="19">
        <v>240.89</v>
      </c>
      <c r="AR77" s="19">
        <v>774.19</v>
      </c>
      <c r="AS77" s="19">
        <v>910.36</v>
      </c>
      <c r="AT77" s="19">
        <v>1052.1500000000001</v>
      </c>
      <c r="AU77" s="19">
        <v>1326.53</v>
      </c>
      <c r="AV77" s="19">
        <v>399.62</v>
      </c>
      <c r="AW77" s="19">
        <v>901.76</v>
      </c>
      <c r="AX77" s="19">
        <v>2967.23</v>
      </c>
      <c r="AY77" s="19">
        <v>58.38</v>
      </c>
      <c r="AZ77" s="19">
        <v>883.22</v>
      </c>
      <c r="BA77" s="19">
        <v>820.47</v>
      </c>
      <c r="BB77" s="19">
        <v>569.5</v>
      </c>
      <c r="BC77" s="19">
        <v>276.26</v>
      </c>
      <c r="BD77" s="19">
        <v>0.13</v>
      </c>
      <c r="BE77" s="19">
        <v>0.06</v>
      </c>
      <c r="BF77" s="19">
        <v>0.03</v>
      </c>
      <c r="BG77" s="19">
        <v>0.08</v>
      </c>
      <c r="BH77" s="19">
        <v>0.09</v>
      </c>
      <c r="BI77" s="19">
        <v>0.42</v>
      </c>
      <c r="BJ77" s="19">
        <v>0</v>
      </c>
      <c r="BK77" s="19">
        <v>1.83</v>
      </c>
      <c r="BL77" s="19">
        <v>0</v>
      </c>
      <c r="BM77" s="19">
        <v>0.67</v>
      </c>
      <c r="BN77" s="19">
        <v>0.02</v>
      </c>
      <c r="BO77" s="19">
        <v>0.04</v>
      </c>
      <c r="BP77" s="19">
        <v>0</v>
      </c>
      <c r="BQ77" s="19">
        <v>0.08</v>
      </c>
      <c r="BR77" s="19">
        <v>0.14000000000000001</v>
      </c>
      <c r="BS77" s="19">
        <v>2.5499999999999998</v>
      </c>
      <c r="BT77" s="19">
        <v>0</v>
      </c>
      <c r="BU77" s="19">
        <v>0</v>
      </c>
      <c r="BV77" s="19">
        <v>3.9</v>
      </c>
      <c r="BW77" s="19">
        <v>0.56000000000000005</v>
      </c>
      <c r="BX77" s="19">
        <v>0</v>
      </c>
      <c r="BY77" s="19">
        <v>0</v>
      </c>
      <c r="BZ77" s="19">
        <v>0</v>
      </c>
      <c r="CA77" s="19">
        <v>0</v>
      </c>
      <c r="CB77" s="19">
        <v>839.55</v>
      </c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</row>
    <row r="79" spans="1:605" ht="12.75" customHeight="1">
      <c r="B79" s="20" t="s">
        <v>116</v>
      </c>
    </row>
    <row r="80" spans="1:605" ht="12.75" customHeight="1">
      <c r="B80" s="7" t="s">
        <v>87</v>
      </c>
    </row>
    <row r="81" spans="1:605" s="12" customFormat="1" ht="12.75" customHeight="1">
      <c r="A81" s="9" t="str">
        <f>"4/7"</f>
        <v>4/7</v>
      </c>
      <c r="B81" s="10" t="s">
        <v>134</v>
      </c>
      <c r="C81" s="11" t="str">
        <f>"120"</f>
        <v>120</v>
      </c>
      <c r="D81" s="11">
        <v>14.83</v>
      </c>
      <c r="E81" s="11">
        <v>15.17</v>
      </c>
      <c r="F81" s="11">
        <v>9.91</v>
      </c>
      <c r="G81" s="11">
        <v>6.46</v>
      </c>
      <c r="H81" s="11">
        <v>5.94</v>
      </c>
      <c r="I81" s="25">
        <v>169.51919800000002</v>
      </c>
      <c r="J81" s="11">
        <v>1.61</v>
      </c>
      <c r="K81" s="11">
        <v>4.16</v>
      </c>
      <c r="L81" s="11">
        <v>0</v>
      </c>
      <c r="M81" s="11">
        <v>0</v>
      </c>
      <c r="N81" s="11">
        <v>4.79</v>
      </c>
      <c r="O81" s="11">
        <v>7.0000000000000007E-2</v>
      </c>
      <c r="P81" s="11">
        <v>1.08</v>
      </c>
      <c r="Q81" s="11">
        <v>0</v>
      </c>
      <c r="R81" s="11">
        <v>0</v>
      </c>
      <c r="S81" s="11">
        <v>0.12</v>
      </c>
      <c r="T81" s="11">
        <v>1.84</v>
      </c>
      <c r="U81" s="11">
        <v>251.76</v>
      </c>
      <c r="V81" s="11">
        <v>293.48</v>
      </c>
      <c r="W81" s="11">
        <v>26.02</v>
      </c>
      <c r="X81" s="11">
        <v>30.53</v>
      </c>
      <c r="Y81" s="11">
        <v>151.19999999999999</v>
      </c>
      <c r="Z81" s="11">
        <v>0.69</v>
      </c>
      <c r="AA81" s="11">
        <v>13.32</v>
      </c>
      <c r="AB81" s="11">
        <v>2592</v>
      </c>
      <c r="AC81" s="11">
        <v>562.20000000000005</v>
      </c>
      <c r="AD81" s="11">
        <v>4.07</v>
      </c>
      <c r="AE81" s="11">
        <v>0.12</v>
      </c>
      <c r="AF81" s="11">
        <v>0.11</v>
      </c>
      <c r="AG81" s="11">
        <v>2.91</v>
      </c>
      <c r="AH81" s="11">
        <v>6.38</v>
      </c>
      <c r="AI81" s="11">
        <v>1.53</v>
      </c>
      <c r="AJ81" s="12">
        <v>0</v>
      </c>
      <c r="AK81" s="12">
        <v>865.81</v>
      </c>
      <c r="AL81" s="12">
        <v>660.67</v>
      </c>
      <c r="AM81" s="12">
        <v>1202.04</v>
      </c>
      <c r="AN81" s="12">
        <v>1411.98</v>
      </c>
      <c r="AO81" s="12">
        <v>381.39</v>
      </c>
      <c r="AP81" s="12">
        <v>794.15</v>
      </c>
      <c r="AQ81" s="12">
        <v>151.59</v>
      </c>
      <c r="AR81" s="12">
        <v>7.87</v>
      </c>
      <c r="AS81" s="12">
        <v>12.19</v>
      </c>
      <c r="AT81" s="12">
        <v>10.43</v>
      </c>
      <c r="AU81" s="12">
        <v>34.270000000000003</v>
      </c>
      <c r="AV81" s="12">
        <v>613.63</v>
      </c>
      <c r="AW81" s="12">
        <v>7.37</v>
      </c>
      <c r="AX81" s="12">
        <v>59.67</v>
      </c>
      <c r="AY81" s="12">
        <v>0</v>
      </c>
      <c r="AZ81" s="12">
        <v>7.62</v>
      </c>
      <c r="BA81" s="12">
        <v>8.3800000000000008</v>
      </c>
      <c r="BB81" s="12">
        <v>4.99</v>
      </c>
      <c r="BC81" s="12">
        <v>3.19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0.35</v>
      </c>
      <c r="BL81" s="12">
        <v>0</v>
      </c>
      <c r="BM81" s="12">
        <v>0.23</v>
      </c>
      <c r="BN81" s="12">
        <v>0.02</v>
      </c>
      <c r="BO81" s="12">
        <v>0.04</v>
      </c>
      <c r="BP81" s="12">
        <v>0</v>
      </c>
      <c r="BQ81" s="12">
        <v>0</v>
      </c>
      <c r="BR81" s="12">
        <v>0</v>
      </c>
      <c r="BS81" s="12">
        <v>1.34</v>
      </c>
      <c r="BT81" s="12">
        <v>0</v>
      </c>
      <c r="BU81" s="12">
        <v>0</v>
      </c>
      <c r="BV81" s="12">
        <v>3.79</v>
      </c>
      <c r="BW81" s="12">
        <v>0</v>
      </c>
      <c r="BX81" s="12">
        <v>0</v>
      </c>
      <c r="BY81" s="12">
        <v>0</v>
      </c>
      <c r="BZ81" s="12">
        <v>0</v>
      </c>
      <c r="CA81" s="12">
        <v>0</v>
      </c>
      <c r="CB81" s="12">
        <v>114.38</v>
      </c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</row>
    <row r="82" spans="1:605" s="12" customFormat="1" ht="12.75" customHeight="1">
      <c r="A82" s="9" t="str">
        <f>"3/3"</f>
        <v>3/3</v>
      </c>
      <c r="B82" s="10" t="s">
        <v>135</v>
      </c>
      <c r="C82" s="11" t="str">
        <f>"150"</f>
        <v>150</v>
      </c>
      <c r="D82" s="11">
        <v>3.11</v>
      </c>
      <c r="E82" s="11">
        <v>0.55000000000000004</v>
      </c>
      <c r="F82" s="11">
        <v>3.67</v>
      </c>
      <c r="G82" s="11">
        <v>0.51</v>
      </c>
      <c r="H82" s="11">
        <v>22.07</v>
      </c>
      <c r="I82" s="25">
        <v>132.58571249999997</v>
      </c>
      <c r="J82" s="11">
        <v>2.2799999999999998</v>
      </c>
      <c r="K82" s="11">
        <v>0.08</v>
      </c>
      <c r="L82" s="11">
        <v>0</v>
      </c>
      <c r="M82" s="11">
        <v>0</v>
      </c>
      <c r="N82" s="11">
        <v>2.15</v>
      </c>
      <c r="O82" s="11">
        <v>18.23</v>
      </c>
      <c r="P82" s="11">
        <v>1.7</v>
      </c>
      <c r="Q82" s="11">
        <v>0</v>
      </c>
      <c r="R82" s="11">
        <v>0</v>
      </c>
      <c r="S82" s="11">
        <v>0.28999999999999998</v>
      </c>
      <c r="T82" s="11">
        <v>1.89</v>
      </c>
      <c r="U82" s="11">
        <v>77.84</v>
      </c>
      <c r="V82" s="11">
        <v>636.26</v>
      </c>
      <c r="W82" s="11">
        <v>33.96</v>
      </c>
      <c r="X82" s="11">
        <v>30.35</v>
      </c>
      <c r="Y82" s="11">
        <v>86.82</v>
      </c>
      <c r="Z82" s="11">
        <v>1.1200000000000001</v>
      </c>
      <c r="AA82" s="11">
        <v>18.75</v>
      </c>
      <c r="AB82" s="11">
        <v>34.11</v>
      </c>
      <c r="AC82" s="11">
        <v>25.05</v>
      </c>
      <c r="AD82" s="11">
        <v>0.17</v>
      </c>
      <c r="AE82" s="11">
        <v>0.12</v>
      </c>
      <c r="AF82" s="11">
        <v>0.1</v>
      </c>
      <c r="AG82" s="11">
        <v>1.33</v>
      </c>
      <c r="AH82" s="11">
        <v>2.59</v>
      </c>
      <c r="AI82" s="11">
        <v>5.45</v>
      </c>
      <c r="AJ82" s="12">
        <v>0</v>
      </c>
      <c r="AK82" s="12">
        <v>62.59</v>
      </c>
      <c r="AL82" s="12">
        <v>81.44</v>
      </c>
      <c r="AM82" s="12">
        <v>116</v>
      </c>
      <c r="AN82" s="12">
        <v>118.1</v>
      </c>
      <c r="AO82" s="12">
        <v>26.61</v>
      </c>
      <c r="AP82" s="12">
        <v>76.13</v>
      </c>
      <c r="AQ82" s="12">
        <v>34.840000000000003</v>
      </c>
      <c r="AR82" s="12">
        <v>80.09</v>
      </c>
      <c r="AS82" s="12">
        <v>75.67</v>
      </c>
      <c r="AT82" s="12">
        <v>206.13</v>
      </c>
      <c r="AU82" s="12">
        <v>91.81</v>
      </c>
      <c r="AV82" s="12">
        <v>19.2</v>
      </c>
      <c r="AW82" s="12">
        <v>53.44</v>
      </c>
      <c r="AX82" s="12">
        <v>287.20999999999998</v>
      </c>
      <c r="AY82" s="12">
        <v>0</v>
      </c>
      <c r="AZ82" s="12">
        <v>40.19</v>
      </c>
      <c r="BA82" s="12">
        <v>36.549999999999997</v>
      </c>
      <c r="BB82" s="12">
        <v>72.75</v>
      </c>
      <c r="BC82" s="12">
        <v>21.66</v>
      </c>
      <c r="BD82" s="12">
        <v>0.1</v>
      </c>
      <c r="BE82" s="12">
        <v>0.04</v>
      </c>
      <c r="BF82" s="12">
        <v>0.02</v>
      </c>
      <c r="BG82" s="12">
        <v>0.05</v>
      </c>
      <c r="BH82" s="12">
        <v>0.06</v>
      </c>
      <c r="BI82" s="12">
        <v>0.28999999999999998</v>
      </c>
      <c r="BJ82" s="12">
        <v>0</v>
      </c>
      <c r="BK82" s="12">
        <v>0.88</v>
      </c>
      <c r="BL82" s="12">
        <v>0</v>
      </c>
      <c r="BM82" s="12">
        <v>0.26</v>
      </c>
      <c r="BN82" s="12">
        <v>0</v>
      </c>
      <c r="BO82" s="12">
        <v>0</v>
      </c>
      <c r="BP82" s="12">
        <v>0</v>
      </c>
      <c r="BQ82" s="12">
        <v>0.05</v>
      </c>
      <c r="BR82" s="12">
        <v>0.09</v>
      </c>
      <c r="BS82" s="12">
        <v>0.85</v>
      </c>
      <c r="BT82" s="12">
        <v>0</v>
      </c>
      <c r="BU82" s="12">
        <v>0</v>
      </c>
      <c r="BV82" s="12">
        <v>0.14000000000000001</v>
      </c>
      <c r="BW82" s="12">
        <v>0</v>
      </c>
      <c r="BX82" s="12">
        <v>0</v>
      </c>
      <c r="BY82" s="12">
        <v>0</v>
      </c>
      <c r="BZ82" s="12">
        <v>0</v>
      </c>
      <c r="CA82" s="12">
        <v>0</v>
      </c>
      <c r="CB82" s="12">
        <v>123.62</v>
      </c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</row>
    <row r="83" spans="1:605" s="12" customFormat="1" ht="12.75" customHeight="1">
      <c r="A83" s="9" t="str">
        <f>"пром."</f>
        <v>пром.</v>
      </c>
      <c r="B83" s="10" t="s">
        <v>136</v>
      </c>
      <c r="C83" s="11" t="str">
        <f>"200"</f>
        <v>200</v>
      </c>
      <c r="D83" s="11">
        <v>0</v>
      </c>
      <c r="E83" s="11">
        <v>0</v>
      </c>
      <c r="F83" s="11">
        <v>0</v>
      </c>
      <c r="G83" s="11">
        <v>0</v>
      </c>
      <c r="H83" s="11">
        <v>18.95</v>
      </c>
      <c r="I83" s="25">
        <v>70.710400000000007</v>
      </c>
      <c r="J83" s="11">
        <v>0</v>
      </c>
      <c r="K83" s="11">
        <v>0</v>
      </c>
      <c r="L83" s="11">
        <v>0</v>
      </c>
      <c r="M83" s="11">
        <v>0</v>
      </c>
      <c r="N83" s="11">
        <v>18.23</v>
      </c>
      <c r="O83" s="11">
        <v>0</v>
      </c>
      <c r="P83" s="11">
        <v>0.72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120</v>
      </c>
      <c r="AB83" s="11">
        <v>0</v>
      </c>
      <c r="AC83" s="11">
        <v>0</v>
      </c>
      <c r="AD83" s="11">
        <v>2.34</v>
      </c>
      <c r="AE83" s="11">
        <v>0.26</v>
      </c>
      <c r="AF83" s="11">
        <v>0.31</v>
      </c>
      <c r="AG83" s="11">
        <v>2.5499999999999998</v>
      </c>
      <c r="AH83" s="11">
        <v>0</v>
      </c>
      <c r="AI83" s="11">
        <v>8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0</v>
      </c>
      <c r="BS83" s="12">
        <v>0</v>
      </c>
      <c r="BT83" s="12">
        <v>0</v>
      </c>
      <c r="BU83" s="12">
        <v>0</v>
      </c>
      <c r="BV83" s="12">
        <v>0</v>
      </c>
      <c r="BW83" s="12">
        <v>0</v>
      </c>
      <c r="BX83" s="12">
        <v>0</v>
      </c>
      <c r="BY83" s="12">
        <v>0</v>
      </c>
      <c r="BZ83" s="12">
        <v>0</v>
      </c>
      <c r="CA83" s="12">
        <v>0</v>
      </c>
      <c r="CB83" s="12">
        <v>200.64</v>
      </c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</row>
    <row r="84" spans="1:605" s="12" customFormat="1" ht="12.75" customHeight="1">
      <c r="A84" s="9" t="str">
        <f>"пром."</f>
        <v>пром.</v>
      </c>
      <c r="B84" s="10" t="s">
        <v>91</v>
      </c>
      <c r="C84" s="11" t="str">
        <f>"30"</f>
        <v>30</v>
      </c>
      <c r="D84" s="11">
        <v>2.0099999999999998</v>
      </c>
      <c r="E84" s="11">
        <v>0</v>
      </c>
      <c r="F84" s="11">
        <v>0.21</v>
      </c>
      <c r="G84" s="11">
        <v>0</v>
      </c>
      <c r="H84" s="11">
        <v>15.06</v>
      </c>
      <c r="I84" s="25">
        <v>63.162959999999991</v>
      </c>
      <c r="J84" s="11">
        <v>0</v>
      </c>
      <c r="K84" s="11">
        <v>0</v>
      </c>
      <c r="L84" s="11">
        <v>0</v>
      </c>
      <c r="M84" s="11">
        <v>0</v>
      </c>
      <c r="N84" s="11">
        <v>12.84</v>
      </c>
      <c r="O84" s="11">
        <v>0</v>
      </c>
      <c r="P84" s="11">
        <v>2.2200000000000002</v>
      </c>
      <c r="Q84" s="11">
        <v>0</v>
      </c>
      <c r="R84" s="11">
        <v>0</v>
      </c>
      <c r="S84" s="11">
        <v>0</v>
      </c>
      <c r="T84" s="11">
        <v>3.61</v>
      </c>
      <c r="U84" s="11">
        <v>12.09</v>
      </c>
      <c r="V84" s="11">
        <v>561.72</v>
      </c>
      <c r="W84" s="11">
        <v>222.11</v>
      </c>
      <c r="X84" s="11">
        <v>69.75</v>
      </c>
      <c r="Y84" s="11">
        <v>62.91</v>
      </c>
      <c r="Z84" s="11">
        <v>7.46</v>
      </c>
      <c r="AA84" s="11">
        <v>1008</v>
      </c>
      <c r="AB84" s="11">
        <v>0</v>
      </c>
      <c r="AC84" s="11">
        <v>63</v>
      </c>
      <c r="AD84" s="11">
        <v>0.51</v>
      </c>
      <c r="AE84" s="11">
        <v>0.06</v>
      </c>
      <c r="AF84" s="11">
        <v>0.32</v>
      </c>
      <c r="AG84" s="11">
        <v>0</v>
      </c>
      <c r="AH84" s="11">
        <v>2.69</v>
      </c>
      <c r="AI84" s="11">
        <v>15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0.01</v>
      </c>
      <c r="BH84" s="12">
        <v>0</v>
      </c>
      <c r="BI84" s="12">
        <v>0.03</v>
      </c>
      <c r="BJ84" s="12">
        <v>0</v>
      </c>
      <c r="BK84" s="12">
        <v>0.26</v>
      </c>
      <c r="BL84" s="12">
        <v>0</v>
      </c>
      <c r="BM84" s="12">
        <v>0.09</v>
      </c>
      <c r="BN84" s="12">
        <v>0</v>
      </c>
      <c r="BO84" s="12">
        <v>0</v>
      </c>
      <c r="BP84" s="12">
        <v>0</v>
      </c>
      <c r="BQ84" s="12">
        <v>0</v>
      </c>
      <c r="BR84" s="12">
        <v>0.02</v>
      </c>
      <c r="BS84" s="12">
        <v>0.08</v>
      </c>
      <c r="BT84" s="12">
        <v>0</v>
      </c>
      <c r="BU84" s="12">
        <v>0</v>
      </c>
      <c r="BV84" s="12">
        <v>0.16</v>
      </c>
      <c r="BW84" s="12">
        <v>0.65</v>
      </c>
      <c r="BX84" s="12">
        <v>0</v>
      </c>
      <c r="BY84" s="12">
        <v>0</v>
      </c>
      <c r="BZ84" s="12">
        <v>0</v>
      </c>
      <c r="CA84" s="12">
        <v>0</v>
      </c>
      <c r="CB84" s="12">
        <v>2.4</v>
      </c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</row>
    <row r="85" spans="1:605" s="3" customFormat="1" ht="12.75" customHeight="1">
      <c r="A85" s="13" t="str">
        <f>"пром."</f>
        <v>пром.</v>
      </c>
      <c r="B85" s="14" t="s">
        <v>92</v>
      </c>
      <c r="C85" s="15" t="str">
        <f>"20"</f>
        <v>20</v>
      </c>
      <c r="D85" s="15">
        <v>1.32</v>
      </c>
      <c r="E85" s="15">
        <v>0</v>
      </c>
      <c r="F85" s="15">
        <v>0.24</v>
      </c>
      <c r="G85" s="15">
        <v>0.24</v>
      </c>
      <c r="H85" s="15">
        <v>8.34</v>
      </c>
      <c r="I85" s="26">
        <v>38.676000000000002</v>
      </c>
      <c r="J85" s="15">
        <v>0.04</v>
      </c>
      <c r="K85" s="15">
        <v>0</v>
      </c>
      <c r="L85" s="15">
        <v>0</v>
      </c>
      <c r="M85" s="15">
        <v>0</v>
      </c>
      <c r="N85" s="15">
        <v>0.24</v>
      </c>
      <c r="O85" s="15">
        <v>6.44</v>
      </c>
      <c r="P85" s="15">
        <v>1.66</v>
      </c>
      <c r="Q85" s="15">
        <v>0</v>
      </c>
      <c r="R85" s="15">
        <v>0</v>
      </c>
      <c r="S85" s="15">
        <v>0.2</v>
      </c>
      <c r="T85" s="15">
        <v>0.5</v>
      </c>
      <c r="U85" s="15">
        <v>122</v>
      </c>
      <c r="V85" s="15">
        <v>49</v>
      </c>
      <c r="W85" s="15">
        <v>7</v>
      </c>
      <c r="X85" s="15">
        <v>9.4</v>
      </c>
      <c r="Y85" s="15">
        <v>31.6</v>
      </c>
      <c r="Z85" s="15">
        <v>0.78</v>
      </c>
      <c r="AA85" s="15">
        <v>0</v>
      </c>
      <c r="AB85" s="15">
        <v>1</v>
      </c>
      <c r="AC85" s="15">
        <v>0.2</v>
      </c>
      <c r="AD85" s="15">
        <v>0.28000000000000003</v>
      </c>
      <c r="AE85" s="15">
        <v>0.04</v>
      </c>
      <c r="AF85" s="15">
        <v>0.02</v>
      </c>
      <c r="AG85" s="15">
        <v>0.14000000000000001</v>
      </c>
      <c r="AH85" s="15">
        <v>0.4</v>
      </c>
      <c r="AI85" s="15">
        <v>0</v>
      </c>
      <c r="AJ85" s="3">
        <v>0</v>
      </c>
      <c r="AK85" s="3">
        <v>64.400000000000006</v>
      </c>
      <c r="AL85" s="3">
        <v>49.6</v>
      </c>
      <c r="AM85" s="3">
        <v>85.4</v>
      </c>
      <c r="AN85" s="3">
        <v>44.6</v>
      </c>
      <c r="AO85" s="3">
        <v>18.600000000000001</v>
      </c>
      <c r="AP85" s="3">
        <v>39.6</v>
      </c>
      <c r="AQ85" s="3">
        <v>16</v>
      </c>
      <c r="AR85" s="3">
        <v>74.2</v>
      </c>
      <c r="AS85" s="3">
        <v>59.4</v>
      </c>
      <c r="AT85" s="3">
        <v>58.2</v>
      </c>
      <c r="AU85" s="3">
        <v>92.8</v>
      </c>
      <c r="AV85" s="3">
        <v>24.8</v>
      </c>
      <c r="AW85" s="3">
        <v>62</v>
      </c>
      <c r="AX85" s="3">
        <v>311.8</v>
      </c>
      <c r="AY85" s="3">
        <v>0</v>
      </c>
      <c r="AZ85" s="3">
        <v>105.2</v>
      </c>
      <c r="BA85" s="3">
        <v>58.2</v>
      </c>
      <c r="BB85" s="3">
        <v>36</v>
      </c>
      <c r="BC85" s="3">
        <v>26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0.03</v>
      </c>
      <c r="BL85" s="3">
        <v>0</v>
      </c>
      <c r="BM85" s="3">
        <v>0</v>
      </c>
      <c r="BN85" s="3">
        <v>0</v>
      </c>
      <c r="BO85" s="3">
        <v>0</v>
      </c>
      <c r="BP85" s="3">
        <v>0</v>
      </c>
      <c r="BQ85" s="3">
        <v>0</v>
      </c>
      <c r="BR85" s="3">
        <v>0</v>
      </c>
      <c r="BS85" s="3">
        <v>0.02</v>
      </c>
      <c r="BT85" s="3">
        <v>0</v>
      </c>
      <c r="BU85" s="3">
        <v>0</v>
      </c>
      <c r="BV85" s="3">
        <v>0.1</v>
      </c>
      <c r="BW85" s="3">
        <v>0.02</v>
      </c>
      <c r="BX85" s="3">
        <v>0</v>
      </c>
      <c r="BY85" s="3">
        <v>0</v>
      </c>
      <c r="BZ85" s="3">
        <v>0</v>
      </c>
      <c r="CA85" s="3">
        <v>0</v>
      </c>
      <c r="CB85" s="3">
        <v>9.4</v>
      </c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</row>
    <row r="86" spans="1:605" s="19" customFormat="1" ht="12.75" customHeight="1">
      <c r="A86" s="16"/>
      <c r="B86" s="17" t="s">
        <v>93</v>
      </c>
      <c r="C86" s="18"/>
      <c r="D86" s="18">
        <v>21.27</v>
      </c>
      <c r="E86" s="18">
        <v>15.72</v>
      </c>
      <c r="F86" s="18">
        <v>14.03</v>
      </c>
      <c r="G86" s="18">
        <v>7.21</v>
      </c>
      <c r="H86" s="18">
        <v>70.36</v>
      </c>
      <c r="I86" s="27">
        <v>474.65</v>
      </c>
      <c r="J86" s="18">
        <v>3.93</v>
      </c>
      <c r="K86" s="18">
        <v>4.24</v>
      </c>
      <c r="L86" s="18">
        <v>0</v>
      </c>
      <c r="M86" s="18">
        <v>0</v>
      </c>
      <c r="N86" s="18">
        <v>38.25</v>
      </c>
      <c r="O86" s="18">
        <v>24.73</v>
      </c>
      <c r="P86" s="18">
        <v>7.38</v>
      </c>
      <c r="Q86" s="18">
        <v>0</v>
      </c>
      <c r="R86" s="18">
        <v>0</v>
      </c>
      <c r="S86" s="18">
        <v>0.61</v>
      </c>
      <c r="T86" s="18">
        <v>7.84</v>
      </c>
      <c r="U86" s="18">
        <v>463.69</v>
      </c>
      <c r="V86" s="18">
        <v>1540.46</v>
      </c>
      <c r="W86" s="18">
        <v>289.08</v>
      </c>
      <c r="X86" s="18">
        <v>140.03</v>
      </c>
      <c r="Y86" s="18">
        <v>332.53</v>
      </c>
      <c r="Z86" s="18">
        <v>10.06</v>
      </c>
      <c r="AA86" s="18">
        <v>1160.07</v>
      </c>
      <c r="AB86" s="18">
        <v>2627.11</v>
      </c>
      <c r="AC86" s="18">
        <v>650.45000000000005</v>
      </c>
      <c r="AD86" s="18">
        <v>7.37</v>
      </c>
      <c r="AE86" s="18">
        <v>0.59</v>
      </c>
      <c r="AF86" s="18">
        <v>0.86</v>
      </c>
      <c r="AG86" s="18">
        <v>6.93</v>
      </c>
      <c r="AH86" s="18">
        <v>12.05</v>
      </c>
      <c r="AI86" s="18">
        <v>29.98</v>
      </c>
      <c r="AJ86" s="19">
        <v>0</v>
      </c>
      <c r="AK86" s="19">
        <v>992.8</v>
      </c>
      <c r="AL86" s="19">
        <v>791.71</v>
      </c>
      <c r="AM86" s="19">
        <v>1403.44</v>
      </c>
      <c r="AN86" s="19">
        <v>1574.68</v>
      </c>
      <c r="AO86" s="19">
        <v>426.6</v>
      </c>
      <c r="AP86" s="19">
        <v>909.88</v>
      </c>
      <c r="AQ86" s="19">
        <v>202.43</v>
      </c>
      <c r="AR86" s="19">
        <v>162.16</v>
      </c>
      <c r="AS86" s="19">
        <v>147.26</v>
      </c>
      <c r="AT86" s="19">
        <v>274.76</v>
      </c>
      <c r="AU86" s="19">
        <v>218.88</v>
      </c>
      <c r="AV86" s="19">
        <v>657.63</v>
      </c>
      <c r="AW86" s="19">
        <v>122.81</v>
      </c>
      <c r="AX86" s="19">
        <v>658.68</v>
      </c>
      <c r="AY86" s="19">
        <v>0</v>
      </c>
      <c r="AZ86" s="19">
        <v>153.01</v>
      </c>
      <c r="BA86" s="19">
        <v>103.13</v>
      </c>
      <c r="BB86" s="19">
        <v>113.74</v>
      </c>
      <c r="BC86" s="19">
        <v>50.85</v>
      </c>
      <c r="BD86" s="19">
        <v>0.1</v>
      </c>
      <c r="BE86" s="19">
        <v>0.04</v>
      </c>
      <c r="BF86" s="19">
        <v>0.02</v>
      </c>
      <c r="BG86" s="19">
        <v>0.06</v>
      </c>
      <c r="BH86" s="19">
        <v>0.06</v>
      </c>
      <c r="BI86" s="19">
        <v>0.31</v>
      </c>
      <c r="BJ86" s="19">
        <v>0</v>
      </c>
      <c r="BK86" s="19">
        <v>1.52</v>
      </c>
      <c r="BL86" s="19">
        <v>0</v>
      </c>
      <c r="BM86" s="19">
        <v>0.59</v>
      </c>
      <c r="BN86" s="19">
        <v>0.02</v>
      </c>
      <c r="BO86" s="19">
        <v>0.04</v>
      </c>
      <c r="BP86" s="19">
        <v>0</v>
      </c>
      <c r="BQ86" s="19">
        <v>0.05</v>
      </c>
      <c r="BR86" s="19">
        <v>0.12</v>
      </c>
      <c r="BS86" s="19">
        <v>2.29</v>
      </c>
      <c r="BT86" s="19">
        <v>0</v>
      </c>
      <c r="BU86" s="19">
        <v>0</v>
      </c>
      <c r="BV86" s="19">
        <v>4.18</v>
      </c>
      <c r="BW86" s="19">
        <v>0.67</v>
      </c>
      <c r="BX86" s="19">
        <v>0</v>
      </c>
      <c r="BY86" s="19">
        <v>0</v>
      </c>
      <c r="BZ86" s="19">
        <v>0</v>
      </c>
      <c r="CA86" s="19">
        <v>0</v>
      </c>
      <c r="CB86" s="19">
        <v>450.44</v>
      </c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</row>
    <row r="87" spans="1:605" ht="12.75" customHeight="1">
      <c r="B87" s="7" t="s">
        <v>96</v>
      </c>
    </row>
    <row r="88" spans="1:605" s="12" customFormat="1" ht="12.75" customHeight="1">
      <c r="A88" s="9" t="s">
        <v>168</v>
      </c>
      <c r="B88" s="10" t="s">
        <v>138</v>
      </c>
      <c r="C88" s="11" t="str">
        <f>"60"</f>
        <v>60</v>
      </c>
      <c r="D88" s="11">
        <v>0.47</v>
      </c>
      <c r="E88" s="11">
        <v>0</v>
      </c>
      <c r="F88" s="11">
        <v>0.06</v>
      </c>
      <c r="G88" s="11">
        <v>0.06</v>
      </c>
      <c r="H88" s="11">
        <v>1.47</v>
      </c>
      <c r="I88" s="25">
        <v>8.4025199999999991</v>
      </c>
      <c r="J88" s="11">
        <v>0</v>
      </c>
      <c r="K88" s="11">
        <v>0</v>
      </c>
      <c r="L88" s="11">
        <v>0</v>
      </c>
      <c r="M88" s="11">
        <v>0</v>
      </c>
      <c r="N88" s="11">
        <v>0.94</v>
      </c>
      <c r="O88" s="11">
        <v>0.06</v>
      </c>
      <c r="P88" s="11">
        <v>0.47</v>
      </c>
      <c r="Q88" s="11">
        <v>0</v>
      </c>
      <c r="R88" s="11">
        <v>0</v>
      </c>
      <c r="S88" s="11">
        <v>0.41</v>
      </c>
      <c r="T88" s="11">
        <v>2.29</v>
      </c>
      <c r="U88" s="11">
        <v>653.27</v>
      </c>
      <c r="V88" s="11">
        <v>82.91</v>
      </c>
      <c r="W88" s="11">
        <v>13.52</v>
      </c>
      <c r="X88" s="11">
        <v>8.23</v>
      </c>
      <c r="Y88" s="11">
        <v>14.11</v>
      </c>
      <c r="Z88" s="11">
        <v>0.35</v>
      </c>
      <c r="AA88" s="11">
        <v>0</v>
      </c>
      <c r="AB88" s="11">
        <v>17.64</v>
      </c>
      <c r="AC88" s="11">
        <v>3</v>
      </c>
      <c r="AD88" s="11">
        <v>0.06</v>
      </c>
      <c r="AE88" s="11">
        <v>0.01</v>
      </c>
      <c r="AF88" s="11">
        <v>0.01</v>
      </c>
      <c r="AG88" s="11">
        <v>0.06</v>
      </c>
      <c r="AH88" s="11">
        <v>0.12</v>
      </c>
      <c r="AI88" s="11">
        <v>2.94</v>
      </c>
      <c r="AJ88" s="12">
        <v>0</v>
      </c>
      <c r="AK88" s="12">
        <v>15.88</v>
      </c>
      <c r="AL88" s="12">
        <v>12.35</v>
      </c>
      <c r="AM88" s="12">
        <v>17.64</v>
      </c>
      <c r="AN88" s="12">
        <v>15.29</v>
      </c>
      <c r="AO88" s="12">
        <v>3.53</v>
      </c>
      <c r="AP88" s="12">
        <v>12.35</v>
      </c>
      <c r="AQ88" s="12">
        <v>2.94</v>
      </c>
      <c r="AR88" s="12">
        <v>10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>
        <v>0</v>
      </c>
      <c r="BN88" s="12">
        <v>0</v>
      </c>
      <c r="BO88" s="12">
        <v>0</v>
      </c>
      <c r="BP88" s="12">
        <v>0</v>
      </c>
      <c r="BQ88" s="12">
        <v>0</v>
      </c>
      <c r="BR88" s="12">
        <v>0</v>
      </c>
      <c r="BS88" s="12">
        <v>0</v>
      </c>
      <c r="BT88" s="12">
        <v>0</v>
      </c>
      <c r="BU88" s="12">
        <v>0</v>
      </c>
      <c r="BV88" s="12">
        <v>0</v>
      </c>
      <c r="BW88" s="12">
        <v>0</v>
      </c>
      <c r="BX88" s="12">
        <v>0</v>
      </c>
      <c r="BY88" s="12">
        <v>0</v>
      </c>
      <c r="BZ88" s="12">
        <v>0</v>
      </c>
      <c r="CA88" s="12">
        <v>0</v>
      </c>
      <c r="CB88" s="12">
        <v>55.2</v>
      </c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</row>
    <row r="89" spans="1:605" s="12" customFormat="1" ht="12.75" customHeight="1">
      <c r="A89" s="9" t="str">
        <f>"11/2"</f>
        <v>11/2</v>
      </c>
      <c r="B89" s="10" t="s">
        <v>139</v>
      </c>
      <c r="C89" s="11" t="str">
        <f>"250"</f>
        <v>250</v>
      </c>
      <c r="D89" s="11">
        <v>2.35</v>
      </c>
      <c r="E89" s="11">
        <v>0</v>
      </c>
      <c r="F89" s="11">
        <v>5.42</v>
      </c>
      <c r="G89" s="11">
        <v>5.41</v>
      </c>
      <c r="H89" s="11">
        <v>18.87</v>
      </c>
      <c r="I89" s="25">
        <v>131.57180499999998</v>
      </c>
      <c r="J89" s="11">
        <v>1.17</v>
      </c>
      <c r="K89" s="11">
        <v>3.25</v>
      </c>
      <c r="L89" s="11">
        <v>0</v>
      </c>
      <c r="M89" s="11">
        <v>0</v>
      </c>
      <c r="N89" s="11">
        <v>3.32</v>
      </c>
      <c r="O89" s="11">
        <v>13.61</v>
      </c>
      <c r="P89" s="11">
        <v>1.94</v>
      </c>
      <c r="Q89" s="11">
        <v>0</v>
      </c>
      <c r="R89" s="11">
        <v>0</v>
      </c>
      <c r="S89" s="11">
        <v>0.37</v>
      </c>
      <c r="T89" s="11">
        <v>2.27</v>
      </c>
      <c r="U89" s="11">
        <v>370.3</v>
      </c>
      <c r="V89" s="11">
        <v>452.54</v>
      </c>
      <c r="W89" s="11">
        <v>23.14</v>
      </c>
      <c r="X89" s="11">
        <v>26.28</v>
      </c>
      <c r="Y89" s="11">
        <v>65.319999999999993</v>
      </c>
      <c r="Z89" s="11">
        <v>0.93</v>
      </c>
      <c r="AA89" s="11">
        <v>3</v>
      </c>
      <c r="AB89" s="11">
        <v>1457.2</v>
      </c>
      <c r="AC89" s="11">
        <v>308.35000000000002</v>
      </c>
      <c r="AD89" s="11">
        <v>2.42</v>
      </c>
      <c r="AE89" s="11">
        <v>0.08</v>
      </c>
      <c r="AF89" s="11">
        <v>0.06</v>
      </c>
      <c r="AG89" s="11">
        <v>1</v>
      </c>
      <c r="AH89" s="11">
        <v>1.82</v>
      </c>
      <c r="AI89" s="11">
        <v>7.21</v>
      </c>
      <c r="AJ89" s="12">
        <v>0</v>
      </c>
      <c r="AK89" s="12">
        <v>95.88</v>
      </c>
      <c r="AL89" s="12">
        <v>88.37</v>
      </c>
      <c r="AM89" s="12">
        <v>152.71</v>
      </c>
      <c r="AN89" s="12">
        <v>142.13999999999999</v>
      </c>
      <c r="AO89" s="12">
        <v>40.89</v>
      </c>
      <c r="AP89" s="12">
        <v>87.33</v>
      </c>
      <c r="AQ89" s="12">
        <v>31.35</v>
      </c>
      <c r="AR89" s="12">
        <v>90.81</v>
      </c>
      <c r="AS89" s="12">
        <v>120.18</v>
      </c>
      <c r="AT89" s="12">
        <v>193.47</v>
      </c>
      <c r="AU89" s="12">
        <v>183.26</v>
      </c>
      <c r="AV89" s="12">
        <v>53.61</v>
      </c>
      <c r="AW89" s="12">
        <v>94.38</v>
      </c>
      <c r="AX89" s="12">
        <v>400.23</v>
      </c>
      <c r="AY89" s="12">
        <v>0</v>
      </c>
      <c r="AZ89" s="12">
        <v>81.27</v>
      </c>
      <c r="BA89" s="12">
        <v>80.66</v>
      </c>
      <c r="BB89" s="12">
        <v>70.180000000000007</v>
      </c>
      <c r="BC89" s="12">
        <v>31.21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2">
        <v>0</v>
      </c>
      <c r="BJ89" s="12">
        <v>0</v>
      </c>
      <c r="BK89" s="12">
        <v>0.33</v>
      </c>
      <c r="BL89" s="12">
        <v>0</v>
      </c>
      <c r="BM89" s="12">
        <v>0.19</v>
      </c>
      <c r="BN89" s="12">
        <v>0.01</v>
      </c>
      <c r="BO89" s="12">
        <v>0.03</v>
      </c>
      <c r="BP89" s="12">
        <v>0</v>
      </c>
      <c r="BQ89" s="12">
        <v>0</v>
      </c>
      <c r="BR89" s="12">
        <v>0</v>
      </c>
      <c r="BS89" s="12">
        <v>1.17</v>
      </c>
      <c r="BT89" s="12">
        <v>0</v>
      </c>
      <c r="BU89" s="12">
        <v>0</v>
      </c>
      <c r="BV89" s="12">
        <v>3.03</v>
      </c>
      <c r="BW89" s="12">
        <v>0</v>
      </c>
      <c r="BX89" s="12">
        <v>0</v>
      </c>
      <c r="BY89" s="12">
        <v>0</v>
      </c>
      <c r="BZ89" s="12">
        <v>0</v>
      </c>
      <c r="CA89" s="12">
        <v>0</v>
      </c>
      <c r="CB89" s="12">
        <v>290.93</v>
      </c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</row>
    <row r="90" spans="1:605" s="12" customFormat="1" ht="12.75" customHeight="1">
      <c r="A90" s="9" t="str">
        <f>"-"</f>
        <v>-</v>
      </c>
      <c r="B90" s="10" t="s">
        <v>123</v>
      </c>
      <c r="C90" s="11" t="str">
        <f>"20"</f>
        <v>20</v>
      </c>
      <c r="D90" s="11">
        <v>5.36</v>
      </c>
      <c r="E90" s="11">
        <v>5.36</v>
      </c>
      <c r="F90" s="11">
        <v>3.84</v>
      </c>
      <c r="G90" s="11">
        <v>0</v>
      </c>
      <c r="H90" s="11">
        <v>0</v>
      </c>
      <c r="I90" s="25">
        <v>55.987200000000001</v>
      </c>
      <c r="J90" s="11">
        <v>2.27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0.28999999999999998</v>
      </c>
      <c r="U90" s="11">
        <v>12.48</v>
      </c>
      <c r="V90" s="11">
        <v>57.38</v>
      </c>
      <c r="W90" s="11">
        <v>2.2999999999999998</v>
      </c>
      <c r="X90" s="11">
        <v>5.28</v>
      </c>
      <c r="Y90" s="11">
        <v>42.11</v>
      </c>
      <c r="Z90" s="11">
        <v>0.69</v>
      </c>
      <c r="AA90" s="11">
        <v>0</v>
      </c>
      <c r="AB90" s="11">
        <v>0</v>
      </c>
      <c r="AC90" s="11">
        <v>0</v>
      </c>
      <c r="AD90" s="11">
        <v>0.13</v>
      </c>
      <c r="AE90" s="11">
        <v>0.01</v>
      </c>
      <c r="AF90" s="11">
        <v>0.03</v>
      </c>
      <c r="AG90" s="11">
        <v>1.2</v>
      </c>
      <c r="AH90" s="11">
        <v>2.62</v>
      </c>
      <c r="AI90" s="11">
        <v>0</v>
      </c>
      <c r="AJ90" s="12">
        <v>0</v>
      </c>
      <c r="AK90" s="12">
        <v>298.08</v>
      </c>
      <c r="AL90" s="12">
        <v>225.22</v>
      </c>
      <c r="AM90" s="12">
        <v>425.66</v>
      </c>
      <c r="AN90" s="12">
        <v>745.63</v>
      </c>
      <c r="AO90" s="12">
        <v>128.16</v>
      </c>
      <c r="AP90" s="12">
        <v>231.26</v>
      </c>
      <c r="AQ90" s="12">
        <v>60.48</v>
      </c>
      <c r="AR90" s="12">
        <v>228.96</v>
      </c>
      <c r="AS90" s="12">
        <v>312.77</v>
      </c>
      <c r="AT90" s="12">
        <v>300.38</v>
      </c>
      <c r="AU90" s="12">
        <v>510.05</v>
      </c>
      <c r="AV90" s="12">
        <v>204.48</v>
      </c>
      <c r="AW90" s="12">
        <v>269.86</v>
      </c>
      <c r="AX90" s="12">
        <v>885.02</v>
      </c>
      <c r="AY90" s="12">
        <v>83.52</v>
      </c>
      <c r="AZ90" s="12">
        <v>197.28</v>
      </c>
      <c r="BA90" s="12">
        <v>224.64</v>
      </c>
      <c r="BB90" s="12">
        <v>189.5</v>
      </c>
      <c r="BC90" s="12">
        <v>74.59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2">
        <v>0</v>
      </c>
      <c r="BR90" s="12">
        <v>0</v>
      </c>
      <c r="BS90" s="12">
        <v>0</v>
      </c>
      <c r="BT90" s="12">
        <v>0</v>
      </c>
      <c r="BU90" s="12">
        <v>0</v>
      </c>
      <c r="BV90" s="12">
        <v>0</v>
      </c>
      <c r="BW90" s="12">
        <v>0</v>
      </c>
      <c r="BX90" s="12">
        <v>0</v>
      </c>
      <c r="BY90" s="12">
        <v>0</v>
      </c>
      <c r="BZ90" s="12">
        <v>0</v>
      </c>
      <c r="CA90" s="12">
        <v>0</v>
      </c>
      <c r="CB90" s="12">
        <v>20.64</v>
      </c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</row>
    <row r="91" spans="1:605" s="12" customFormat="1" ht="12.75" customHeight="1">
      <c r="A91" s="9" t="str">
        <f>"48/8"</f>
        <v>48/8</v>
      </c>
      <c r="B91" s="10" t="s">
        <v>140</v>
      </c>
      <c r="C91" s="11" t="str">
        <f>"150"</f>
        <v>150</v>
      </c>
      <c r="D91" s="11">
        <v>9.4</v>
      </c>
      <c r="E91" s="11">
        <v>7.75</v>
      </c>
      <c r="F91" s="11">
        <v>9.6999999999999993</v>
      </c>
      <c r="G91" s="11">
        <v>1.31</v>
      </c>
      <c r="H91" s="11">
        <v>9.6300000000000008</v>
      </c>
      <c r="I91" s="25">
        <v>161.60647999038457</v>
      </c>
      <c r="J91" s="11">
        <v>6.1</v>
      </c>
      <c r="K91" s="11">
        <v>0.81</v>
      </c>
      <c r="L91" s="11">
        <v>0</v>
      </c>
      <c r="M91" s="11">
        <v>0</v>
      </c>
      <c r="N91" s="11">
        <v>2.88</v>
      </c>
      <c r="O91" s="11">
        <v>5.39</v>
      </c>
      <c r="P91" s="11">
        <v>1.37</v>
      </c>
      <c r="Q91" s="11">
        <v>0</v>
      </c>
      <c r="R91" s="11">
        <v>0</v>
      </c>
      <c r="S91" s="11">
        <v>0.32</v>
      </c>
      <c r="T91" s="11">
        <v>1.53</v>
      </c>
      <c r="U91" s="11">
        <v>208.54</v>
      </c>
      <c r="V91" s="11">
        <v>242.5</v>
      </c>
      <c r="W91" s="11">
        <v>42.96</v>
      </c>
      <c r="X91" s="11">
        <v>19.22</v>
      </c>
      <c r="Y91" s="11">
        <v>86.77</v>
      </c>
      <c r="Z91" s="11">
        <v>1.31</v>
      </c>
      <c r="AA91" s="11">
        <v>15.58</v>
      </c>
      <c r="AB91" s="11">
        <v>19.8</v>
      </c>
      <c r="AC91" s="11">
        <v>30.49</v>
      </c>
      <c r="AD91" s="11">
        <v>0.9</v>
      </c>
      <c r="AE91" s="11">
        <v>0.03</v>
      </c>
      <c r="AF91" s="11">
        <v>7.0000000000000007E-2</v>
      </c>
      <c r="AG91" s="11">
        <v>1.78</v>
      </c>
      <c r="AH91" s="11">
        <v>4.78</v>
      </c>
      <c r="AI91" s="11">
        <v>2.5</v>
      </c>
      <c r="AJ91" s="12">
        <v>0</v>
      </c>
      <c r="AK91" s="12">
        <v>613.45000000000005</v>
      </c>
      <c r="AL91" s="12">
        <v>470.21</v>
      </c>
      <c r="AM91" s="12">
        <v>893.21</v>
      </c>
      <c r="AN91" s="12">
        <v>1292.42</v>
      </c>
      <c r="AO91" s="12">
        <v>268.8</v>
      </c>
      <c r="AP91" s="12">
        <v>477.76</v>
      </c>
      <c r="AQ91" s="12">
        <v>127.59</v>
      </c>
      <c r="AR91" s="12">
        <v>485.8</v>
      </c>
      <c r="AS91" s="12">
        <v>651.58000000000004</v>
      </c>
      <c r="AT91" s="12">
        <v>642.12</v>
      </c>
      <c r="AU91" s="12">
        <v>1090.07</v>
      </c>
      <c r="AV91" s="12">
        <v>405.22</v>
      </c>
      <c r="AW91" s="12">
        <v>552.87</v>
      </c>
      <c r="AX91" s="12">
        <v>1959.08</v>
      </c>
      <c r="AY91" s="12">
        <v>113.23</v>
      </c>
      <c r="AZ91" s="12">
        <v>462.66</v>
      </c>
      <c r="BA91" s="12">
        <v>490.48</v>
      </c>
      <c r="BB91" s="12">
        <v>403.88</v>
      </c>
      <c r="BC91" s="12">
        <v>165.68</v>
      </c>
      <c r="BD91" s="12">
        <v>7.0000000000000007E-2</v>
      </c>
      <c r="BE91" s="12">
        <v>0.03</v>
      </c>
      <c r="BF91" s="12">
        <v>0.02</v>
      </c>
      <c r="BG91" s="12">
        <v>0.04</v>
      </c>
      <c r="BH91" s="12">
        <v>0.04</v>
      </c>
      <c r="BI91" s="12">
        <v>0.2</v>
      </c>
      <c r="BJ91" s="12">
        <v>0</v>
      </c>
      <c r="BK91" s="12">
        <v>0.63</v>
      </c>
      <c r="BL91" s="12">
        <v>0</v>
      </c>
      <c r="BM91" s="12">
        <v>0.21</v>
      </c>
      <c r="BN91" s="12">
        <v>0</v>
      </c>
      <c r="BO91" s="12">
        <v>0.01</v>
      </c>
      <c r="BP91" s="12">
        <v>0</v>
      </c>
      <c r="BQ91" s="12">
        <v>0.04</v>
      </c>
      <c r="BR91" s="12">
        <v>0.06</v>
      </c>
      <c r="BS91" s="12">
        <v>0.71</v>
      </c>
      <c r="BT91" s="12">
        <v>0</v>
      </c>
      <c r="BU91" s="12">
        <v>0</v>
      </c>
      <c r="BV91" s="12">
        <v>0.73</v>
      </c>
      <c r="BW91" s="12">
        <v>0.01</v>
      </c>
      <c r="BX91" s="12">
        <v>0</v>
      </c>
      <c r="BY91" s="12">
        <v>0</v>
      </c>
      <c r="BZ91" s="12">
        <v>0</v>
      </c>
      <c r="CA91" s="12">
        <v>0</v>
      </c>
      <c r="CB91" s="12">
        <v>160.85</v>
      </c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</row>
    <row r="92" spans="1:605" s="12" customFormat="1" ht="12.75" customHeight="1">
      <c r="A92" s="9" t="str">
        <f>"14/10"</f>
        <v>14/10</v>
      </c>
      <c r="B92" s="10" t="s">
        <v>141</v>
      </c>
      <c r="C92" s="11" t="str">
        <f>"200"</f>
        <v>200</v>
      </c>
      <c r="D92" s="11">
        <v>0.45</v>
      </c>
      <c r="E92" s="11">
        <v>0</v>
      </c>
      <c r="F92" s="11">
        <v>0.14000000000000001</v>
      </c>
      <c r="G92" s="11">
        <v>0.14000000000000001</v>
      </c>
      <c r="H92" s="11">
        <v>22.76</v>
      </c>
      <c r="I92" s="25">
        <v>88.570040000000006</v>
      </c>
      <c r="J92" s="11">
        <v>0.02</v>
      </c>
      <c r="K92" s="11">
        <v>0</v>
      </c>
      <c r="L92" s="11">
        <v>0</v>
      </c>
      <c r="M92" s="11">
        <v>0</v>
      </c>
      <c r="N92" s="11">
        <v>20.93</v>
      </c>
      <c r="O92" s="11">
        <v>0.11</v>
      </c>
      <c r="P92" s="11">
        <v>1.71</v>
      </c>
      <c r="Q92" s="11">
        <v>0</v>
      </c>
      <c r="R92" s="11">
        <v>0</v>
      </c>
      <c r="S92" s="11">
        <v>0.7</v>
      </c>
      <c r="T92" s="11">
        <v>0.41</v>
      </c>
      <c r="U92" s="11">
        <v>2.08</v>
      </c>
      <c r="V92" s="11">
        <v>171.37</v>
      </c>
      <c r="W92" s="11">
        <v>15.81</v>
      </c>
      <c r="X92" s="11">
        <v>19.38</v>
      </c>
      <c r="Y92" s="11">
        <v>15.44</v>
      </c>
      <c r="Z92" s="11">
        <v>0.61</v>
      </c>
      <c r="AA92" s="11">
        <v>0</v>
      </c>
      <c r="AB92" s="11">
        <v>10.8</v>
      </c>
      <c r="AC92" s="11">
        <v>2</v>
      </c>
      <c r="AD92" s="11">
        <v>0.36</v>
      </c>
      <c r="AE92" s="11">
        <v>0</v>
      </c>
      <c r="AF92" s="11">
        <v>0.02</v>
      </c>
      <c r="AG92" s="11">
        <v>0.26</v>
      </c>
      <c r="AH92" s="11">
        <v>0.34</v>
      </c>
      <c r="AI92" s="11">
        <v>0.24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2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2">
        <v>0</v>
      </c>
      <c r="BJ92" s="12">
        <v>0</v>
      </c>
      <c r="BK92" s="12">
        <v>0</v>
      </c>
      <c r="BL92" s="12">
        <v>0</v>
      </c>
      <c r="BM92" s="12">
        <v>0</v>
      </c>
      <c r="BN92" s="12">
        <v>0</v>
      </c>
      <c r="BO92" s="12">
        <v>0</v>
      </c>
      <c r="BP92" s="12">
        <v>0</v>
      </c>
      <c r="BQ92" s="12">
        <v>0</v>
      </c>
      <c r="BR92" s="12">
        <v>0</v>
      </c>
      <c r="BS92" s="12">
        <v>0</v>
      </c>
      <c r="BT92" s="12">
        <v>0</v>
      </c>
      <c r="BU92" s="12">
        <v>0</v>
      </c>
      <c r="BV92" s="12">
        <v>0</v>
      </c>
      <c r="BW92" s="12">
        <v>0</v>
      </c>
      <c r="BX92" s="12">
        <v>0</v>
      </c>
      <c r="BY92" s="12">
        <v>0</v>
      </c>
      <c r="BZ92" s="12">
        <v>0</v>
      </c>
      <c r="CA92" s="12">
        <v>0</v>
      </c>
      <c r="CB92" s="12">
        <v>215.01</v>
      </c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</row>
    <row r="93" spans="1:605" s="12" customFormat="1" ht="12.75" customHeight="1">
      <c r="A93" s="9" t="str">
        <f>"пром."</f>
        <v>пром.</v>
      </c>
      <c r="B93" s="10" t="s">
        <v>91</v>
      </c>
      <c r="C93" s="11" t="str">
        <f>"25"</f>
        <v>25</v>
      </c>
      <c r="D93" s="11">
        <v>1.67</v>
      </c>
      <c r="E93" s="11">
        <v>0</v>
      </c>
      <c r="F93" s="11">
        <v>0.18</v>
      </c>
      <c r="G93" s="11">
        <v>0</v>
      </c>
      <c r="H93" s="11">
        <v>12.55</v>
      </c>
      <c r="I93" s="25">
        <v>52.635800000000003</v>
      </c>
      <c r="J93" s="11">
        <v>0</v>
      </c>
      <c r="K93" s="11">
        <v>0</v>
      </c>
      <c r="L93" s="11">
        <v>0</v>
      </c>
      <c r="M93" s="11">
        <v>0</v>
      </c>
      <c r="N93" s="11">
        <v>10.7</v>
      </c>
      <c r="O93" s="11">
        <v>0</v>
      </c>
      <c r="P93" s="11">
        <v>1.85</v>
      </c>
      <c r="Q93" s="11">
        <v>0</v>
      </c>
      <c r="R93" s="11">
        <v>0</v>
      </c>
      <c r="S93" s="11">
        <v>0</v>
      </c>
      <c r="T93" s="11">
        <v>3.01</v>
      </c>
      <c r="U93" s="11">
        <v>10.08</v>
      </c>
      <c r="V93" s="11">
        <v>468.1</v>
      </c>
      <c r="W93" s="11">
        <v>185.09</v>
      </c>
      <c r="X93" s="11">
        <v>58.12</v>
      </c>
      <c r="Y93" s="11">
        <v>52.43</v>
      </c>
      <c r="Z93" s="11">
        <v>6.22</v>
      </c>
      <c r="AA93" s="11">
        <v>840</v>
      </c>
      <c r="AB93" s="11">
        <v>0</v>
      </c>
      <c r="AC93" s="11">
        <v>52.5</v>
      </c>
      <c r="AD93" s="11">
        <v>0.42</v>
      </c>
      <c r="AE93" s="11">
        <v>0.05</v>
      </c>
      <c r="AF93" s="11">
        <v>0.27</v>
      </c>
      <c r="AG93" s="11">
        <v>0</v>
      </c>
      <c r="AH93" s="11">
        <v>2.2400000000000002</v>
      </c>
      <c r="AI93" s="11">
        <v>12.5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0.01</v>
      </c>
      <c r="BH93" s="12">
        <v>0</v>
      </c>
      <c r="BI93" s="12">
        <v>0.02</v>
      </c>
      <c r="BJ93" s="12">
        <v>0</v>
      </c>
      <c r="BK93" s="12">
        <v>0.22</v>
      </c>
      <c r="BL93" s="12">
        <v>0</v>
      </c>
      <c r="BM93" s="12">
        <v>7.0000000000000007E-2</v>
      </c>
      <c r="BN93" s="12">
        <v>0</v>
      </c>
      <c r="BO93" s="12">
        <v>0</v>
      </c>
      <c r="BP93" s="12">
        <v>0</v>
      </c>
      <c r="BQ93" s="12">
        <v>0</v>
      </c>
      <c r="BR93" s="12">
        <v>0.02</v>
      </c>
      <c r="BS93" s="12">
        <v>7.0000000000000007E-2</v>
      </c>
      <c r="BT93" s="12">
        <v>0</v>
      </c>
      <c r="BU93" s="12">
        <v>0</v>
      </c>
      <c r="BV93" s="12">
        <v>0.14000000000000001</v>
      </c>
      <c r="BW93" s="12">
        <v>0.54</v>
      </c>
      <c r="BX93" s="12">
        <v>0</v>
      </c>
      <c r="BY93" s="12">
        <v>0</v>
      </c>
      <c r="BZ93" s="12">
        <v>0</v>
      </c>
      <c r="CA93" s="12">
        <v>0</v>
      </c>
      <c r="CB93" s="12">
        <v>2</v>
      </c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</row>
    <row r="94" spans="1:605" s="3" customFormat="1" ht="12.75" customHeight="1">
      <c r="A94" s="13" t="str">
        <f>"пром."</f>
        <v>пром.</v>
      </c>
      <c r="B94" s="14" t="s">
        <v>92</v>
      </c>
      <c r="C94" s="15" t="str">
        <f>"20"</f>
        <v>20</v>
      </c>
      <c r="D94" s="15">
        <v>1.32</v>
      </c>
      <c r="E94" s="15">
        <v>0</v>
      </c>
      <c r="F94" s="15">
        <v>0.24</v>
      </c>
      <c r="G94" s="15">
        <v>0.24</v>
      </c>
      <c r="H94" s="15">
        <v>8.34</v>
      </c>
      <c r="I94" s="26">
        <v>38.676000000000002</v>
      </c>
      <c r="J94" s="15">
        <v>0.04</v>
      </c>
      <c r="K94" s="15">
        <v>0</v>
      </c>
      <c r="L94" s="15">
        <v>0</v>
      </c>
      <c r="M94" s="15">
        <v>0</v>
      </c>
      <c r="N94" s="15">
        <v>0.24</v>
      </c>
      <c r="O94" s="15">
        <v>6.44</v>
      </c>
      <c r="P94" s="15">
        <v>1.66</v>
      </c>
      <c r="Q94" s="15">
        <v>0</v>
      </c>
      <c r="R94" s="15">
        <v>0</v>
      </c>
      <c r="S94" s="15">
        <v>0.2</v>
      </c>
      <c r="T94" s="15">
        <v>0.5</v>
      </c>
      <c r="U94" s="15">
        <v>122</v>
      </c>
      <c r="V94" s="15">
        <v>49</v>
      </c>
      <c r="W94" s="15">
        <v>7</v>
      </c>
      <c r="X94" s="15">
        <v>9.4</v>
      </c>
      <c r="Y94" s="15">
        <v>31.6</v>
      </c>
      <c r="Z94" s="15">
        <v>0.78</v>
      </c>
      <c r="AA94" s="15">
        <v>0</v>
      </c>
      <c r="AB94" s="15">
        <v>1</v>
      </c>
      <c r="AC94" s="15">
        <v>0.2</v>
      </c>
      <c r="AD94" s="15">
        <v>0.28000000000000003</v>
      </c>
      <c r="AE94" s="15">
        <v>0.04</v>
      </c>
      <c r="AF94" s="15">
        <v>0.02</v>
      </c>
      <c r="AG94" s="15">
        <v>0.14000000000000001</v>
      </c>
      <c r="AH94" s="15">
        <v>0.4</v>
      </c>
      <c r="AI94" s="15">
        <v>0</v>
      </c>
      <c r="AJ94" s="3">
        <v>0</v>
      </c>
      <c r="AK94" s="3">
        <v>64.400000000000006</v>
      </c>
      <c r="AL94" s="3">
        <v>49.6</v>
      </c>
      <c r="AM94" s="3">
        <v>85.4</v>
      </c>
      <c r="AN94" s="3">
        <v>44.6</v>
      </c>
      <c r="AO94" s="3">
        <v>18.600000000000001</v>
      </c>
      <c r="AP94" s="3">
        <v>39.6</v>
      </c>
      <c r="AQ94" s="3">
        <v>16</v>
      </c>
      <c r="AR94" s="3">
        <v>74.2</v>
      </c>
      <c r="AS94" s="3">
        <v>59.4</v>
      </c>
      <c r="AT94" s="3">
        <v>58.2</v>
      </c>
      <c r="AU94" s="3">
        <v>92.8</v>
      </c>
      <c r="AV94" s="3">
        <v>24.8</v>
      </c>
      <c r="AW94" s="3">
        <v>62</v>
      </c>
      <c r="AX94" s="3">
        <v>311.8</v>
      </c>
      <c r="AY94" s="3">
        <v>0</v>
      </c>
      <c r="AZ94" s="3">
        <v>105.2</v>
      </c>
      <c r="BA94" s="3">
        <v>58.2</v>
      </c>
      <c r="BB94" s="3">
        <v>36</v>
      </c>
      <c r="BC94" s="3">
        <v>26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0.03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0.02</v>
      </c>
      <c r="BT94" s="3">
        <v>0</v>
      </c>
      <c r="BU94" s="3">
        <v>0</v>
      </c>
      <c r="BV94" s="3">
        <v>0.1</v>
      </c>
      <c r="BW94" s="3">
        <v>0.02</v>
      </c>
      <c r="BX94" s="3">
        <v>0</v>
      </c>
      <c r="BY94" s="3">
        <v>0</v>
      </c>
      <c r="BZ94" s="3">
        <v>0</v>
      </c>
      <c r="CA94" s="3">
        <v>0</v>
      </c>
      <c r="CB94" s="3">
        <v>9.4</v>
      </c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</row>
    <row r="95" spans="1:605" s="19" customFormat="1" ht="12.75" customHeight="1">
      <c r="A95" s="16"/>
      <c r="B95" s="17" t="s">
        <v>103</v>
      </c>
      <c r="C95" s="18"/>
      <c r="D95" s="18">
        <v>21.03</v>
      </c>
      <c r="E95" s="18">
        <v>13.11</v>
      </c>
      <c r="F95" s="18">
        <v>19.57</v>
      </c>
      <c r="G95" s="18">
        <v>7.15</v>
      </c>
      <c r="H95" s="18">
        <v>73.62</v>
      </c>
      <c r="I95" s="27">
        <v>537.45000000000005</v>
      </c>
      <c r="J95" s="18">
        <v>9.6</v>
      </c>
      <c r="K95" s="18">
        <v>4.0599999999999996</v>
      </c>
      <c r="L95" s="18">
        <v>0</v>
      </c>
      <c r="M95" s="18">
        <v>0</v>
      </c>
      <c r="N95" s="18">
        <v>39.01</v>
      </c>
      <c r="O95" s="18">
        <v>25.61</v>
      </c>
      <c r="P95" s="18">
        <v>9</v>
      </c>
      <c r="Q95" s="18">
        <v>0</v>
      </c>
      <c r="R95" s="18">
        <v>0</v>
      </c>
      <c r="S95" s="18">
        <v>2</v>
      </c>
      <c r="T95" s="18">
        <v>10.3</v>
      </c>
      <c r="U95" s="18">
        <v>1378.74</v>
      </c>
      <c r="V95" s="18">
        <v>1523.79</v>
      </c>
      <c r="W95" s="18">
        <v>289.82</v>
      </c>
      <c r="X95" s="18">
        <v>145.91999999999999</v>
      </c>
      <c r="Y95" s="18">
        <v>307.77999999999997</v>
      </c>
      <c r="Z95" s="18">
        <v>10.89</v>
      </c>
      <c r="AA95" s="18">
        <v>858.58</v>
      </c>
      <c r="AB95" s="18">
        <v>1506.44</v>
      </c>
      <c r="AC95" s="18">
        <v>396.54</v>
      </c>
      <c r="AD95" s="18">
        <v>4.57</v>
      </c>
      <c r="AE95" s="18">
        <v>0.22</v>
      </c>
      <c r="AF95" s="18">
        <v>0.47</v>
      </c>
      <c r="AG95" s="18">
        <v>4.4400000000000004</v>
      </c>
      <c r="AH95" s="18">
        <v>12.31</v>
      </c>
      <c r="AI95" s="18">
        <v>25.39</v>
      </c>
      <c r="AJ95" s="19">
        <v>0</v>
      </c>
      <c r="AK95" s="19">
        <v>1087.69</v>
      </c>
      <c r="AL95" s="19">
        <v>845.74</v>
      </c>
      <c r="AM95" s="19">
        <v>1574.63</v>
      </c>
      <c r="AN95" s="19">
        <v>2240.08</v>
      </c>
      <c r="AO95" s="19">
        <v>459.98</v>
      </c>
      <c r="AP95" s="19">
        <v>848.3</v>
      </c>
      <c r="AQ95" s="19">
        <v>238.36</v>
      </c>
      <c r="AR95" s="19">
        <v>889.76</v>
      </c>
      <c r="AS95" s="19">
        <v>1143.93</v>
      </c>
      <c r="AT95" s="19">
        <v>1194.18</v>
      </c>
      <c r="AU95" s="19">
        <v>1876.18</v>
      </c>
      <c r="AV95" s="19">
        <v>688.1</v>
      </c>
      <c r="AW95" s="19">
        <v>979.11</v>
      </c>
      <c r="AX95" s="19">
        <v>3556.14</v>
      </c>
      <c r="AY95" s="19">
        <v>196.75</v>
      </c>
      <c r="AZ95" s="19">
        <v>846.41</v>
      </c>
      <c r="BA95" s="19">
        <v>853.98</v>
      </c>
      <c r="BB95" s="19">
        <v>699.56</v>
      </c>
      <c r="BC95" s="19">
        <v>297.49</v>
      </c>
      <c r="BD95" s="19">
        <v>7.0000000000000007E-2</v>
      </c>
      <c r="BE95" s="19">
        <v>0.03</v>
      </c>
      <c r="BF95" s="19">
        <v>0.02</v>
      </c>
      <c r="BG95" s="19">
        <v>0.04</v>
      </c>
      <c r="BH95" s="19">
        <v>0.05</v>
      </c>
      <c r="BI95" s="19">
        <v>0.22</v>
      </c>
      <c r="BJ95" s="19">
        <v>0</v>
      </c>
      <c r="BK95" s="19">
        <v>1.21</v>
      </c>
      <c r="BL95" s="19">
        <v>0</v>
      </c>
      <c r="BM95" s="19">
        <v>0.48</v>
      </c>
      <c r="BN95" s="19">
        <v>0.02</v>
      </c>
      <c r="BO95" s="19">
        <v>0.04</v>
      </c>
      <c r="BP95" s="19">
        <v>0</v>
      </c>
      <c r="BQ95" s="19">
        <v>0.04</v>
      </c>
      <c r="BR95" s="19">
        <v>0.08</v>
      </c>
      <c r="BS95" s="19">
        <v>1.96</v>
      </c>
      <c r="BT95" s="19">
        <v>0</v>
      </c>
      <c r="BU95" s="19">
        <v>0</v>
      </c>
      <c r="BV95" s="19">
        <v>3.99</v>
      </c>
      <c r="BW95" s="19">
        <v>0.56999999999999995</v>
      </c>
      <c r="BX95" s="19">
        <v>0</v>
      </c>
      <c r="BY95" s="19">
        <v>0</v>
      </c>
      <c r="BZ95" s="19">
        <v>0</v>
      </c>
      <c r="CA95" s="19">
        <v>0</v>
      </c>
      <c r="CB95" s="19">
        <v>754.03</v>
      </c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</row>
    <row r="96" spans="1:605" s="19" customFormat="1" ht="12.75" customHeight="1">
      <c r="A96" s="16"/>
      <c r="B96" s="17" t="s">
        <v>94</v>
      </c>
      <c r="C96" s="18"/>
      <c r="D96" s="18">
        <f>SUM(D86+D95)</f>
        <v>42.3</v>
      </c>
      <c r="E96" s="18">
        <f t="shared" ref="E96:BP96" si="5">SUM(E86+E95)</f>
        <v>28.83</v>
      </c>
      <c r="F96" s="18">
        <f t="shared" si="5"/>
        <v>33.6</v>
      </c>
      <c r="G96" s="18">
        <f t="shared" si="5"/>
        <v>14.36</v>
      </c>
      <c r="H96" s="18">
        <f t="shared" si="5"/>
        <v>143.98000000000002</v>
      </c>
      <c r="I96" s="27">
        <f t="shared" si="5"/>
        <v>1012.1</v>
      </c>
      <c r="J96" s="18">
        <f t="shared" si="5"/>
        <v>13.53</v>
      </c>
      <c r="K96" s="18">
        <f t="shared" si="5"/>
        <v>8.3000000000000007</v>
      </c>
      <c r="L96" s="18">
        <f t="shared" si="5"/>
        <v>0</v>
      </c>
      <c r="M96" s="18">
        <f t="shared" si="5"/>
        <v>0</v>
      </c>
      <c r="N96" s="18">
        <f t="shared" si="5"/>
        <v>77.259999999999991</v>
      </c>
      <c r="O96" s="18">
        <f t="shared" si="5"/>
        <v>50.34</v>
      </c>
      <c r="P96" s="18">
        <f t="shared" si="5"/>
        <v>16.38</v>
      </c>
      <c r="Q96" s="18">
        <f t="shared" si="5"/>
        <v>0</v>
      </c>
      <c r="R96" s="18">
        <f t="shared" si="5"/>
        <v>0</v>
      </c>
      <c r="S96" s="18">
        <f t="shared" si="5"/>
        <v>2.61</v>
      </c>
      <c r="T96" s="18">
        <f t="shared" si="5"/>
        <v>18.14</v>
      </c>
      <c r="U96" s="18">
        <f t="shared" si="5"/>
        <v>1842.43</v>
      </c>
      <c r="V96" s="18">
        <f t="shared" si="5"/>
        <v>3064.25</v>
      </c>
      <c r="W96" s="18">
        <f t="shared" si="5"/>
        <v>578.9</v>
      </c>
      <c r="X96" s="18">
        <f t="shared" si="5"/>
        <v>285.95</v>
      </c>
      <c r="Y96" s="18">
        <f t="shared" si="5"/>
        <v>640.30999999999995</v>
      </c>
      <c r="Z96" s="18">
        <f t="shared" si="5"/>
        <v>20.950000000000003</v>
      </c>
      <c r="AA96" s="18">
        <f t="shared" si="5"/>
        <v>2018.65</v>
      </c>
      <c r="AB96" s="18">
        <f t="shared" si="5"/>
        <v>4133.55</v>
      </c>
      <c r="AC96" s="18">
        <f t="shared" si="5"/>
        <v>1046.99</v>
      </c>
      <c r="AD96" s="18">
        <f t="shared" si="5"/>
        <v>11.940000000000001</v>
      </c>
      <c r="AE96" s="18">
        <f t="shared" si="5"/>
        <v>0.80999999999999994</v>
      </c>
      <c r="AF96" s="18">
        <f t="shared" si="5"/>
        <v>1.33</v>
      </c>
      <c r="AG96" s="18">
        <f t="shared" si="5"/>
        <v>11.370000000000001</v>
      </c>
      <c r="AH96" s="18">
        <f t="shared" si="5"/>
        <v>24.36</v>
      </c>
      <c r="AI96" s="18">
        <f t="shared" si="5"/>
        <v>55.370000000000005</v>
      </c>
      <c r="AJ96" s="18">
        <f t="shared" si="5"/>
        <v>0</v>
      </c>
      <c r="AK96" s="18">
        <f t="shared" si="5"/>
        <v>2080.4899999999998</v>
      </c>
      <c r="AL96" s="18">
        <f t="shared" si="5"/>
        <v>1637.45</v>
      </c>
      <c r="AM96" s="18">
        <f t="shared" si="5"/>
        <v>2978.07</v>
      </c>
      <c r="AN96" s="18">
        <f t="shared" si="5"/>
        <v>3814.76</v>
      </c>
      <c r="AO96" s="18">
        <f t="shared" si="5"/>
        <v>886.58</v>
      </c>
      <c r="AP96" s="18">
        <f t="shared" si="5"/>
        <v>1758.1799999999998</v>
      </c>
      <c r="AQ96" s="18">
        <f t="shared" si="5"/>
        <v>440.79</v>
      </c>
      <c r="AR96" s="18">
        <f t="shared" si="5"/>
        <v>1051.92</v>
      </c>
      <c r="AS96" s="18">
        <f t="shared" si="5"/>
        <v>1291.19</v>
      </c>
      <c r="AT96" s="18">
        <f t="shared" si="5"/>
        <v>1468.94</v>
      </c>
      <c r="AU96" s="18">
        <f t="shared" si="5"/>
        <v>2095.06</v>
      </c>
      <c r="AV96" s="18">
        <f t="shared" si="5"/>
        <v>1345.73</v>
      </c>
      <c r="AW96" s="18">
        <f t="shared" si="5"/>
        <v>1101.92</v>
      </c>
      <c r="AX96" s="18">
        <f t="shared" si="5"/>
        <v>4214.82</v>
      </c>
      <c r="AY96" s="18">
        <f t="shared" si="5"/>
        <v>196.75</v>
      </c>
      <c r="AZ96" s="18">
        <f t="shared" si="5"/>
        <v>999.42</v>
      </c>
      <c r="BA96" s="18">
        <f t="shared" si="5"/>
        <v>957.11</v>
      </c>
      <c r="BB96" s="18">
        <f t="shared" si="5"/>
        <v>813.3</v>
      </c>
      <c r="BC96" s="18">
        <f t="shared" si="5"/>
        <v>348.34000000000003</v>
      </c>
      <c r="BD96" s="18">
        <f t="shared" si="5"/>
        <v>0.17</v>
      </c>
      <c r="BE96" s="18">
        <f t="shared" si="5"/>
        <v>7.0000000000000007E-2</v>
      </c>
      <c r="BF96" s="18">
        <f t="shared" si="5"/>
        <v>0.04</v>
      </c>
      <c r="BG96" s="18">
        <f t="shared" si="5"/>
        <v>0.1</v>
      </c>
      <c r="BH96" s="18">
        <f t="shared" si="5"/>
        <v>0.11</v>
      </c>
      <c r="BI96" s="18">
        <f t="shared" si="5"/>
        <v>0.53</v>
      </c>
      <c r="BJ96" s="18">
        <f t="shared" si="5"/>
        <v>0</v>
      </c>
      <c r="BK96" s="18">
        <f t="shared" si="5"/>
        <v>2.73</v>
      </c>
      <c r="BL96" s="18">
        <f t="shared" si="5"/>
        <v>0</v>
      </c>
      <c r="BM96" s="18">
        <f t="shared" si="5"/>
        <v>1.0699999999999998</v>
      </c>
      <c r="BN96" s="18">
        <f t="shared" si="5"/>
        <v>0.04</v>
      </c>
      <c r="BO96" s="18">
        <f t="shared" si="5"/>
        <v>0.08</v>
      </c>
      <c r="BP96" s="18">
        <f t="shared" si="5"/>
        <v>0</v>
      </c>
      <c r="BQ96" s="18">
        <f t="shared" ref="BQ96:EB96" si="6">SUM(BQ86+BQ95)</f>
        <v>0.09</v>
      </c>
      <c r="BR96" s="18">
        <f t="shared" si="6"/>
        <v>0.2</v>
      </c>
      <c r="BS96" s="18">
        <f t="shared" si="6"/>
        <v>4.25</v>
      </c>
      <c r="BT96" s="18">
        <f t="shared" si="6"/>
        <v>0</v>
      </c>
      <c r="BU96" s="18">
        <f t="shared" si="6"/>
        <v>0</v>
      </c>
      <c r="BV96" s="18">
        <f t="shared" si="6"/>
        <v>8.17</v>
      </c>
      <c r="BW96" s="18">
        <f t="shared" si="6"/>
        <v>1.24</v>
      </c>
      <c r="BX96" s="18">
        <f t="shared" si="6"/>
        <v>0</v>
      </c>
      <c r="BY96" s="18">
        <f t="shared" si="6"/>
        <v>0</v>
      </c>
      <c r="BZ96" s="18">
        <f t="shared" si="6"/>
        <v>0</v>
      </c>
      <c r="CA96" s="18">
        <f t="shared" si="6"/>
        <v>0</v>
      </c>
      <c r="CB96" s="18">
        <f t="shared" si="6"/>
        <v>1204.47</v>
      </c>
      <c r="CC96" s="18">
        <f t="shared" si="6"/>
        <v>0</v>
      </c>
      <c r="CD96" s="18">
        <f t="shared" si="6"/>
        <v>0</v>
      </c>
      <c r="CE96" s="18">
        <f t="shared" si="6"/>
        <v>0</v>
      </c>
      <c r="CF96" s="18">
        <f t="shared" si="6"/>
        <v>0</v>
      </c>
      <c r="CG96" s="18">
        <f t="shared" si="6"/>
        <v>0</v>
      </c>
      <c r="CH96" s="18">
        <f t="shared" si="6"/>
        <v>0</v>
      </c>
      <c r="CI96" s="18">
        <f t="shared" si="6"/>
        <v>0</v>
      </c>
      <c r="CJ96" s="18">
        <f t="shared" si="6"/>
        <v>0</v>
      </c>
      <c r="CK96" s="18">
        <f t="shared" si="6"/>
        <v>0</v>
      </c>
      <c r="CL96" s="18">
        <f t="shared" si="6"/>
        <v>0</v>
      </c>
      <c r="CM96" s="18">
        <f t="shared" si="6"/>
        <v>0</v>
      </c>
      <c r="CN96" s="18">
        <f t="shared" si="6"/>
        <v>0</v>
      </c>
      <c r="CO96" s="18">
        <f t="shared" si="6"/>
        <v>0</v>
      </c>
      <c r="CP96" s="18">
        <f t="shared" si="6"/>
        <v>0</v>
      </c>
      <c r="CQ96" s="18">
        <f t="shared" si="6"/>
        <v>0</v>
      </c>
      <c r="CR96" s="18">
        <f t="shared" si="6"/>
        <v>0</v>
      </c>
      <c r="CS96" s="18">
        <f t="shared" si="6"/>
        <v>0</v>
      </c>
      <c r="CT96" s="18">
        <f t="shared" si="6"/>
        <v>0</v>
      </c>
      <c r="CU96" s="18">
        <f t="shared" si="6"/>
        <v>0</v>
      </c>
      <c r="CV96" s="18">
        <f t="shared" si="6"/>
        <v>0</v>
      </c>
      <c r="CW96" s="18">
        <f t="shared" si="6"/>
        <v>0</v>
      </c>
      <c r="CX96" s="18">
        <f t="shared" si="6"/>
        <v>0</v>
      </c>
      <c r="CY96" s="18">
        <f t="shared" si="6"/>
        <v>0</v>
      </c>
      <c r="CZ96" s="18">
        <f t="shared" si="6"/>
        <v>0</v>
      </c>
      <c r="DA96" s="18">
        <f t="shared" si="6"/>
        <v>0</v>
      </c>
      <c r="DB96" s="18">
        <f t="shared" si="6"/>
        <v>0</v>
      </c>
      <c r="DC96" s="18">
        <f t="shared" si="6"/>
        <v>0</v>
      </c>
      <c r="DD96" s="18">
        <f t="shared" si="6"/>
        <v>0</v>
      </c>
      <c r="DE96" s="18">
        <f t="shared" si="6"/>
        <v>0</v>
      </c>
      <c r="DF96" s="18">
        <f t="shared" si="6"/>
        <v>0</v>
      </c>
      <c r="DG96" s="18">
        <f t="shared" si="6"/>
        <v>0</v>
      </c>
      <c r="DH96" s="18">
        <f t="shared" si="6"/>
        <v>0</v>
      </c>
      <c r="DI96" s="18">
        <f t="shared" si="6"/>
        <v>0</v>
      </c>
      <c r="DJ96" s="18">
        <f t="shared" si="6"/>
        <v>0</v>
      </c>
      <c r="DK96" s="18">
        <f t="shared" si="6"/>
        <v>0</v>
      </c>
      <c r="DL96" s="18">
        <f t="shared" si="6"/>
        <v>0</v>
      </c>
      <c r="DM96" s="18">
        <f t="shared" si="6"/>
        <v>0</v>
      </c>
      <c r="DN96" s="18">
        <f t="shared" si="6"/>
        <v>0</v>
      </c>
      <c r="DO96" s="18">
        <f t="shared" si="6"/>
        <v>0</v>
      </c>
      <c r="DP96" s="18">
        <f t="shared" si="6"/>
        <v>0</v>
      </c>
      <c r="DQ96" s="18">
        <f t="shared" si="6"/>
        <v>0</v>
      </c>
      <c r="DR96" s="18">
        <f t="shared" si="6"/>
        <v>0</v>
      </c>
      <c r="DS96" s="18">
        <f t="shared" si="6"/>
        <v>0</v>
      </c>
      <c r="DT96" s="18">
        <f t="shared" si="6"/>
        <v>0</v>
      </c>
      <c r="DU96" s="18">
        <f t="shared" si="6"/>
        <v>0</v>
      </c>
      <c r="DV96" s="18">
        <f t="shared" si="6"/>
        <v>0</v>
      </c>
      <c r="DW96" s="18">
        <f t="shared" si="6"/>
        <v>0</v>
      </c>
      <c r="DX96" s="18">
        <f t="shared" si="6"/>
        <v>0</v>
      </c>
      <c r="DY96" s="18">
        <f t="shared" si="6"/>
        <v>0</v>
      </c>
      <c r="DZ96" s="18">
        <f t="shared" si="6"/>
        <v>0</v>
      </c>
      <c r="EA96" s="18">
        <f t="shared" si="6"/>
        <v>0</v>
      </c>
      <c r="EB96" s="18">
        <f t="shared" si="6"/>
        <v>0</v>
      </c>
      <c r="EC96" s="18">
        <f t="shared" ref="EC96:GN96" si="7">SUM(EC86+EC95)</f>
        <v>0</v>
      </c>
      <c r="ED96" s="18">
        <f t="shared" si="7"/>
        <v>0</v>
      </c>
      <c r="EE96" s="18">
        <f t="shared" si="7"/>
        <v>0</v>
      </c>
      <c r="EF96" s="18">
        <f t="shared" si="7"/>
        <v>0</v>
      </c>
      <c r="EG96" s="18">
        <f t="shared" si="7"/>
        <v>0</v>
      </c>
      <c r="EH96" s="18">
        <f t="shared" si="7"/>
        <v>0</v>
      </c>
      <c r="EI96" s="18">
        <f t="shared" si="7"/>
        <v>0</v>
      </c>
      <c r="EJ96" s="18">
        <f t="shared" si="7"/>
        <v>0</v>
      </c>
      <c r="EK96" s="18">
        <f t="shared" si="7"/>
        <v>0</v>
      </c>
      <c r="EL96" s="18">
        <f t="shared" si="7"/>
        <v>0</v>
      </c>
      <c r="EM96" s="18">
        <f t="shared" si="7"/>
        <v>0</v>
      </c>
      <c r="EN96" s="18">
        <f t="shared" si="7"/>
        <v>0</v>
      </c>
      <c r="EO96" s="18">
        <f t="shared" si="7"/>
        <v>0</v>
      </c>
      <c r="EP96" s="18">
        <f t="shared" si="7"/>
        <v>0</v>
      </c>
      <c r="EQ96" s="18">
        <f t="shared" si="7"/>
        <v>0</v>
      </c>
      <c r="ER96" s="18">
        <f t="shared" si="7"/>
        <v>0</v>
      </c>
      <c r="ES96" s="18">
        <f t="shared" si="7"/>
        <v>0</v>
      </c>
      <c r="ET96" s="18">
        <f t="shared" si="7"/>
        <v>0</v>
      </c>
      <c r="EU96" s="18">
        <f t="shared" si="7"/>
        <v>0</v>
      </c>
      <c r="EV96" s="18">
        <f t="shared" si="7"/>
        <v>0</v>
      </c>
      <c r="EW96" s="18">
        <f t="shared" si="7"/>
        <v>0</v>
      </c>
      <c r="EX96" s="18">
        <f t="shared" si="7"/>
        <v>0</v>
      </c>
      <c r="EY96" s="18">
        <f t="shared" si="7"/>
        <v>0</v>
      </c>
      <c r="EZ96" s="18">
        <f t="shared" si="7"/>
        <v>0</v>
      </c>
      <c r="FA96" s="18">
        <f t="shared" si="7"/>
        <v>0</v>
      </c>
      <c r="FB96" s="18">
        <f t="shared" si="7"/>
        <v>0</v>
      </c>
      <c r="FC96" s="18">
        <f t="shared" si="7"/>
        <v>0</v>
      </c>
      <c r="FD96" s="18">
        <f t="shared" si="7"/>
        <v>0</v>
      </c>
      <c r="FE96" s="18">
        <f t="shared" si="7"/>
        <v>0</v>
      </c>
      <c r="FF96" s="18">
        <f t="shared" si="7"/>
        <v>0</v>
      </c>
      <c r="FG96" s="18">
        <f t="shared" si="7"/>
        <v>0</v>
      </c>
      <c r="FH96" s="18">
        <f t="shared" si="7"/>
        <v>0</v>
      </c>
      <c r="FI96" s="18">
        <f t="shared" si="7"/>
        <v>0</v>
      </c>
      <c r="FJ96" s="18">
        <f t="shared" si="7"/>
        <v>0</v>
      </c>
      <c r="FK96" s="18">
        <f t="shared" si="7"/>
        <v>0</v>
      </c>
      <c r="FL96" s="18">
        <f t="shared" si="7"/>
        <v>0</v>
      </c>
      <c r="FM96" s="18">
        <f t="shared" si="7"/>
        <v>0</v>
      </c>
      <c r="FN96" s="18">
        <f t="shared" si="7"/>
        <v>0</v>
      </c>
      <c r="FO96" s="18">
        <f t="shared" si="7"/>
        <v>0</v>
      </c>
      <c r="FP96" s="18">
        <f t="shared" si="7"/>
        <v>0</v>
      </c>
      <c r="FQ96" s="18">
        <f t="shared" si="7"/>
        <v>0</v>
      </c>
      <c r="FR96" s="18">
        <f t="shared" si="7"/>
        <v>0</v>
      </c>
      <c r="FS96" s="18">
        <f t="shared" si="7"/>
        <v>0</v>
      </c>
      <c r="FT96" s="18">
        <f t="shared" si="7"/>
        <v>0</v>
      </c>
      <c r="FU96" s="18">
        <f t="shared" si="7"/>
        <v>0</v>
      </c>
      <c r="FV96" s="18">
        <f t="shared" si="7"/>
        <v>0</v>
      </c>
      <c r="FW96" s="18">
        <f t="shared" si="7"/>
        <v>0</v>
      </c>
      <c r="FX96" s="18">
        <f t="shared" si="7"/>
        <v>0</v>
      </c>
      <c r="FY96" s="18">
        <f t="shared" si="7"/>
        <v>0</v>
      </c>
      <c r="FZ96" s="18">
        <f t="shared" si="7"/>
        <v>0</v>
      </c>
      <c r="GA96" s="18">
        <f t="shared" si="7"/>
        <v>0</v>
      </c>
      <c r="GB96" s="18">
        <f t="shared" si="7"/>
        <v>0</v>
      </c>
      <c r="GC96" s="18">
        <f t="shared" si="7"/>
        <v>0</v>
      </c>
      <c r="GD96" s="18">
        <f t="shared" si="7"/>
        <v>0</v>
      </c>
      <c r="GE96" s="18">
        <f t="shared" si="7"/>
        <v>0</v>
      </c>
      <c r="GF96" s="18">
        <f t="shared" si="7"/>
        <v>0</v>
      </c>
      <c r="GG96" s="18">
        <f t="shared" si="7"/>
        <v>0</v>
      </c>
      <c r="GH96" s="18">
        <f t="shared" si="7"/>
        <v>0</v>
      </c>
      <c r="GI96" s="18">
        <f t="shared" si="7"/>
        <v>0</v>
      </c>
      <c r="GJ96" s="18">
        <f t="shared" si="7"/>
        <v>0</v>
      </c>
      <c r="GK96" s="18">
        <f t="shared" si="7"/>
        <v>0</v>
      </c>
      <c r="GL96" s="18">
        <f t="shared" si="7"/>
        <v>0</v>
      </c>
      <c r="GM96" s="18">
        <f t="shared" si="7"/>
        <v>0</v>
      </c>
      <c r="GN96" s="18">
        <f t="shared" si="7"/>
        <v>0</v>
      </c>
      <c r="GO96" s="18">
        <f t="shared" ref="GO96:IU96" si="8">SUM(GO86+GO95)</f>
        <v>0</v>
      </c>
      <c r="GP96" s="18">
        <f t="shared" si="8"/>
        <v>0</v>
      </c>
      <c r="GQ96" s="18">
        <f t="shared" si="8"/>
        <v>0</v>
      </c>
      <c r="GR96" s="18">
        <f t="shared" si="8"/>
        <v>0</v>
      </c>
      <c r="GS96" s="18">
        <f t="shared" si="8"/>
        <v>0</v>
      </c>
      <c r="GT96" s="18">
        <f t="shared" si="8"/>
        <v>0</v>
      </c>
      <c r="GU96" s="18">
        <f t="shared" si="8"/>
        <v>0</v>
      </c>
      <c r="GV96" s="18">
        <f t="shared" si="8"/>
        <v>0</v>
      </c>
      <c r="GW96" s="18">
        <f t="shared" si="8"/>
        <v>0</v>
      </c>
      <c r="GX96" s="18">
        <f t="shared" si="8"/>
        <v>0</v>
      </c>
      <c r="GY96" s="18">
        <f t="shared" si="8"/>
        <v>0</v>
      </c>
      <c r="GZ96" s="18">
        <f t="shared" si="8"/>
        <v>0</v>
      </c>
      <c r="HA96" s="18">
        <f t="shared" si="8"/>
        <v>0</v>
      </c>
      <c r="HB96" s="18">
        <f t="shared" si="8"/>
        <v>0</v>
      </c>
      <c r="HC96" s="18">
        <f t="shared" si="8"/>
        <v>0</v>
      </c>
      <c r="HD96" s="18">
        <f t="shared" si="8"/>
        <v>0</v>
      </c>
      <c r="HE96" s="18">
        <f t="shared" si="8"/>
        <v>0</v>
      </c>
      <c r="HF96" s="18">
        <f t="shared" si="8"/>
        <v>0</v>
      </c>
      <c r="HG96" s="18">
        <f t="shared" si="8"/>
        <v>0</v>
      </c>
      <c r="HH96" s="18">
        <f t="shared" si="8"/>
        <v>0</v>
      </c>
      <c r="HI96" s="18">
        <f t="shared" si="8"/>
        <v>0</v>
      </c>
      <c r="HJ96" s="18">
        <f t="shared" si="8"/>
        <v>0</v>
      </c>
      <c r="HK96" s="18">
        <f t="shared" si="8"/>
        <v>0</v>
      </c>
      <c r="HL96" s="18">
        <f t="shared" si="8"/>
        <v>0</v>
      </c>
      <c r="HM96" s="18">
        <f t="shared" si="8"/>
        <v>0</v>
      </c>
      <c r="HN96" s="18">
        <f t="shared" si="8"/>
        <v>0</v>
      </c>
      <c r="HO96" s="18">
        <f t="shared" si="8"/>
        <v>0</v>
      </c>
      <c r="HP96" s="18">
        <f t="shared" si="8"/>
        <v>0</v>
      </c>
      <c r="HQ96" s="18">
        <f t="shared" si="8"/>
        <v>0</v>
      </c>
      <c r="HR96" s="18">
        <f t="shared" si="8"/>
        <v>0</v>
      </c>
      <c r="HS96" s="18">
        <f t="shared" si="8"/>
        <v>0</v>
      </c>
      <c r="HT96" s="18">
        <f t="shared" si="8"/>
        <v>0</v>
      </c>
      <c r="HU96" s="18">
        <f t="shared" si="8"/>
        <v>0</v>
      </c>
      <c r="HV96" s="18">
        <f t="shared" si="8"/>
        <v>0</v>
      </c>
      <c r="HW96" s="18">
        <f t="shared" si="8"/>
        <v>0</v>
      </c>
      <c r="HX96" s="18">
        <f t="shared" si="8"/>
        <v>0</v>
      </c>
      <c r="HY96" s="18">
        <f t="shared" si="8"/>
        <v>0</v>
      </c>
      <c r="HZ96" s="18">
        <f t="shared" si="8"/>
        <v>0</v>
      </c>
      <c r="IA96" s="18">
        <f t="shared" si="8"/>
        <v>0</v>
      </c>
      <c r="IB96" s="18">
        <f t="shared" si="8"/>
        <v>0</v>
      </c>
      <c r="IC96" s="18">
        <f t="shared" si="8"/>
        <v>0</v>
      </c>
      <c r="ID96" s="18">
        <f t="shared" si="8"/>
        <v>0</v>
      </c>
      <c r="IE96" s="18">
        <f t="shared" si="8"/>
        <v>0</v>
      </c>
      <c r="IF96" s="18">
        <f t="shared" si="8"/>
        <v>0</v>
      </c>
      <c r="IG96" s="18">
        <f t="shared" si="8"/>
        <v>0</v>
      </c>
      <c r="IH96" s="18">
        <f t="shared" si="8"/>
        <v>0</v>
      </c>
      <c r="II96" s="18">
        <f t="shared" si="8"/>
        <v>0</v>
      </c>
      <c r="IJ96" s="18">
        <f t="shared" si="8"/>
        <v>0</v>
      </c>
      <c r="IK96" s="18">
        <f t="shared" si="8"/>
        <v>0</v>
      </c>
      <c r="IL96" s="18">
        <f t="shared" si="8"/>
        <v>0</v>
      </c>
      <c r="IM96" s="18">
        <f t="shared" si="8"/>
        <v>0</v>
      </c>
      <c r="IN96" s="18">
        <f t="shared" si="8"/>
        <v>0</v>
      </c>
      <c r="IO96" s="18">
        <f t="shared" si="8"/>
        <v>0</v>
      </c>
      <c r="IP96" s="18">
        <f t="shared" si="8"/>
        <v>0</v>
      </c>
      <c r="IQ96" s="18">
        <f t="shared" si="8"/>
        <v>0</v>
      </c>
      <c r="IR96" s="18">
        <f t="shared" si="8"/>
        <v>0</v>
      </c>
      <c r="IS96" s="18">
        <f t="shared" si="8"/>
        <v>0</v>
      </c>
      <c r="IT96" s="18">
        <f t="shared" si="8"/>
        <v>0</v>
      </c>
      <c r="IU96" s="18">
        <f t="shared" si="8"/>
        <v>0</v>
      </c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</row>
    <row r="98" spans="1:605" ht="12.75" customHeight="1">
      <c r="B98" s="20" t="s">
        <v>120</v>
      </c>
    </row>
    <row r="99" spans="1:605" ht="12.75" customHeight="1">
      <c r="B99" s="7" t="s">
        <v>87</v>
      </c>
    </row>
    <row r="100" spans="1:605" s="12" customFormat="1" ht="12.75" customHeight="1">
      <c r="A100" s="9" t="str">
        <f>"18/8"</f>
        <v>18/8</v>
      </c>
      <c r="B100" s="10" t="s">
        <v>142</v>
      </c>
      <c r="C100" s="11" t="str">
        <f>"90"</f>
        <v>90</v>
      </c>
      <c r="D100" s="11">
        <v>13.68</v>
      </c>
      <c r="E100" s="11">
        <v>12.76</v>
      </c>
      <c r="F100" s="11">
        <v>12.13</v>
      </c>
      <c r="G100" s="11">
        <v>1.04</v>
      </c>
      <c r="H100" s="11">
        <v>4.7300000000000004</v>
      </c>
      <c r="I100" s="25">
        <v>182.38993155000003</v>
      </c>
      <c r="J100" s="11">
        <v>7.46</v>
      </c>
      <c r="K100" s="11">
        <v>0.68</v>
      </c>
      <c r="L100" s="11">
        <v>0</v>
      </c>
      <c r="M100" s="11">
        <v>0</v>
      </c>
      <c r="N100" s="11">
        <v>0.15</v>
      </c>
      <c r="O100" s="11">
        <v>4.16</v>
      </c>
      <c r="P100" s="11">
        <v>0.42</v>
      </c>
      <c r="Q100" s="11">
        <v>0</v>
      </c>
      <c r="R100" s="11">
        <v>0</v>
      </c>
      <c r="S100" s="11">
        <v>0</v>
      </c>
      <c r="T100" s="11">
        <v>1.3</v>
      </c>
      <c r="U100" s="11">
        <v>189.78</v>
      </c>
      <c r="V100" s="11">
        <v>223.19</v>
      </c>
      <c r="W100" s="11">
        <v>11.97</v>
      </c>
      <c r="X100" s="11">
        <v>23.28</v>
      </c>
      <c r="Y100" s="11">
        <v>137.51</v>
      </c>
      <c r="Z100" s="11">
        <v>2.14</v>
      </c>
      <c r="AA100" s="11">
        <v>14.4</v>
      </c>
      <c r="AB100" s="11">
        <v>13.5</v>
      </c>
      <c r="AC100" s="11">
        <v>20.25</v>
      </c>
      <c r="AD100" s="11">
        <v>0.86</v>
      </c>
      <c r="AE100" s="11">
        <v>7.0000000000000007E-2</v>
      </c>
      <c r="AF100" s="11">
        <v>0.11</v>
      </c>
      <c r="AG100" s="11">
        <v>3.11</v>
      </c>
      <c r="AH100" s="11">
        <v>6.29</v>
      </c>
      <c r="AI100" s="11">
        <v>0</v>
      </c>
      <c r="AJ100" s="12">
        <v>0</v>
      </c>
      <c r="AK100" s="12">
        <v>751.97</v>
      </c>
      <c r="AL100" s="12">
        <v>566.65</v>
      </c>
      <c r="AM100" s="12">
        <v>1062.0899999999999</v>
      </c>
      <c r="AN100" s="12">
        <v>1804.47</v>
      </c>
      <c r="AO100" s="12">
        <v>314.31</v>
      </c>
      <c r="AP100" s="12">
        <v>579.91999999999996</v>
      </c>
      <c r="AQ100" s="12">
        <v>160.18</v>
      </c>
      <c r="AR100" s="12">
        <v>586.07000000000005</v>
      </c>
      <c r="AS100" s="12">
        <v>781.01</v>
      </c>
      <c r="AT100" s="12">
        <v>770.03</v>
      </c>
      <c r="AU100" s="12">
        <v>1282.8800000000001</v>
      </c>
      <c r="AV100" s="12">
        <v>505.54</v>
      </c>
      <c r="AW100" s="12">
        <v>718.78</v>
      </c>
      <c r="AX100" s="12">
        <v>2254.9</v>
      </c>
      <c r="AY100" s="12">
        <v>198.36</v>
      </c>
      <c r="AZ100" s="12">
        <v>518.92999999999995</v>
      </c>
      <c r="BA100" s="12">
        <v>574.59</v>
      </c>
      <c r="BB100" s="12">
        <v>485.27</v>
      </c>
      <c r="BC100" s="12">
        <v>198.85</v>
      </c>
      <c r="BD100" s="12">
        <v>0.09</v>
      </c>
      <c r="BE100" s="12">
        <v>0.04</v>
      </c>
      <c r="BF100" s="12">
        <v>0.02</v>
      </c>
      <c r="BG100" s="12">
        <v>0.05</v>
      </c>
      <c r="BH100" s="12">
        <v>0.06</v>
      </c>
      <c r="BI100" s="12">
        <v>0.27</v>
      </c>
      <c r="BJ100" s="12">
        <v>0</v>
      </c>
      <c r="BK100" s="12">
        <v>0.87</v>
      </c>
      <c r="BL100" s="12">
        <v>0</v>
      </c>
      <c r="BM100" s="12">
        <v>0.26</v>
      </c>
      <c r="BN100" s="12">
        <v>0</v>
      </c>
      <c r="BO100" s="12">
        <v>0</v>
      </c>
      <c r="BP100" s="12">
        <v>0</v>
      </c>
      <c r="BQ100" s="12">
        <v>0.05</v>
      </c>
      <c r="BR100" s="12">
        <v>0.08</v>
      </c>
      <c r="BS100" s="12">
        <v>0.9</v>
      </c>
      <c r="BT100" s="12">
        <v>0</v>
      </c>
      <c r="BU100" s="12">
        <v>0</v>
      </c>
      <c r="BV100" s="12">
        <v>0.56000000000000005</v>
      </c>
      <c r="BW100" s="12">
        <v>0.01</v>
      </c>
      <c r="BX100" s="12">
        <v>0</v>
      </c>
      <c r="BY100" s="12">
        <v>0</v>
      </c>
      <c r="BZ100" s="12">
        <v>0</v>
      </c>
      <c r="CA100" s="12">
        <v>0</v>
      </c>
      <c r="CB100" s="12">
        <v>79.14</v>
      </c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</row>
    <row r="101" spans="1:605" s="12" customFormat="1" ht="12.75" customHeight="1">
      <c r="A101" s="9" t="str">
        <f>"8/11"</f>
        <v>8/11</v>
      </c>
      <c r="B101" s="10" t="s">
        <v>100</v>
      </c>
      <c r="C101" s="11" t="str">
        <f>"30"</f>
        <v>30</v>
      </c>
      <c r="D101" s="11">
        <v>0.21</v>
      </c>
      <c r="E101" s="11">
        <v>0</v>
      </c>
      <c r="F101" s="11">
        <v>0.64</v>
      </c>
      <c r="G101" s="11">
        <v>0.5</v>
      </c>
      <c r="H101" s="11">
        <v>1.55</v>
      </c>
      <c r="I101" s="25">
        <v>12.653760431754</v>
      </c>
      <c r="J101" s="11">
        <v>0.23</v>
      </c>
      <c r="K101" s="11">
        <v>0.36</v>
      </c>
      <c r="L101" s="11">
        <v>0</v>
      </c>
      <c r="M101" s="11">
        <v>0</v>
      </c>
      <c r="N101" s="11">
        <v>0.69</v>
      </c>
      <c r="O101" s="11">
        <v>0.76</v>
      </c>
      <c r="P101" s="11">
        <v>0.11</v>
      </c>
      <c r="Q101" s="11">
        <v>0</v>
      </c>
      <c r="R101" s="11">
        <v>0</v>
      </c>
      <c r="S101" s="11">
        <v>0.04</v>
      </c>
      <c r="T101" s="11">
        <v>7.0000000000000007E-2</v>
      </c>
      <c r="U101" s="11">
        <v>0.7</v>
      </c>
      <c r="V101" s="11">
        <v>14.12</v>
      </c>
      <c r="W101" s="11">
        <v>1</v>
      </c>
      <c r="X101" s="11">
        <v>1.31</v>
      </c>
      <c r="Y101" s="11">
        <v>2.69</v>
      </c>
      <c r="Z101" s="11">
        <v>0.05</v>
      </c>
      <c r="AA101" s="11">
        <v>1.77</v>
      </c>
      <c r="AB101" s="11">
        <v>168.06</v>
      </c>
      <c r="AC101" s="11">
        <v>49.21</v>
      </c>
      <c r="AD101" s="11">
        <v>0.28000000000000003</v>
      </c>
      <c r="AE101" s="11">
        <v>0</v>
      </c>
      <c r="AF101" s="11">
        <v>0</v>
      </c>
      <c r="AG101" s="11">
        <v>0.04</v>
      </c>
      <c r="AH101" s="11">
        <v>0.1</v>
      </c>
      <c r="AI101" s="11">
        <v>0.05</v>
      </c>
      <c r="AJ101" s="12">
        <v>0</v>
      </c>
      <c r="AK101" s="12">
        <v>6.39</v>
      </c>
      <c r="AL101" s="12">
        <v>5.76</v>
      </c>
      <c r="AM101" s="12">
        <v>10.39</v>
      </c>
      <c r="AN101" s="12">
        <v>3.72</v>
      </c>
      <c r="AO101" s="12">
        <v>1.99</v>
      </c>
      <c r="AP101" s="12">
        <v>4.32</v>
      </c>
      <c r="AQ101" s="12">
        <v>1.4</v>
      </c>
      <c r="AR101" s="12">
        <v>6.5</v>
      </c>
      <c r="AS101" s="12">
        <v>4.82</v>
      </c>
      <c r="AT101" s="12">
        <v>5.49</v>
      </c>
      <c r="AU101" s="12">
        <v>6.61</v>
      </c>
      <c r="AV101" s="12">
        <v>2.67</v>
      </c>
      <c r="AW101" s="12">
        <v>4.68</v>
      </c>
      <c r="AX101" s="12">
        <v>40.67</v>
      </c>
      <c r="AY101" s="12">
        <v>0</v>
      </c>
      <c r="AZ101" s="12">
        <v>11.99</v>
      </c>
      <c r="BA101" s="12">
        <v>6.56</v>
      </c>
      <c r="BB101" s="12">
        <v>3.34</v>
      </c>
      <c r="BC101" s="12">
        <v>2.58</v>
      </c>
      <c r="BD101" s="12">
        <v>0.01</v>
      </c>
      <c r="BE101" s="12">
        <v>0</v>
      </c>
      <c r="BF101" s="12">
        <v>0</v>
      </c>
      <c r="BG101" s="12">
        <v>0.01</v>
      </c>
      <c r="BH101" s="12">
        <v>0.01</v>
      </c>
      <c r="BI101" s="12">
        <v>0.02</v>
      </c>
      <c r="BJ101" s="12">
        <v>0</v>
      </c>
      <c r="BK101" s="12">
        <v>0.1</v>
      </c>
      <c r="BL101" s="12">
        <v>0</v>
      </c>
      <c r="BM101" s="12">
        <v>0.04</v>
      </c>
      <c r="BN101" s="12">
        <v>0</v>
      </c>
      <c r="BO101" s="12">
        <v>0</v>
      </c>
      <c r="BP101" s="12">
        <v>0</v>
      </c>
      <c r="BQ101" s="12">
        <v>0</v>
      </c>
      <c r="BR101" s="12">
        <v>0.01</v>
      </c>
      <c r="BS101" s="12">
        <v>0.16</v>
      </c>
      <c r="BT101" s="12">
        <v>0</v>
      </c>
      <c r="BU101" s="12">
        <v>0</v>
      </c>
      <c r="BV101" s="12">
        <v>0.3</v>
      </c>
      <c r="BW101" s="12">
        <v>0</v>
      </c>
      <c r="BX101" s="12">
        <v>0</v>
      </c>
      <c r="BY101" s="12">
        <v>0</v>
      </c>
      <c r="BZ101" s="12">
        <v>0</v>
      </c>
      <c r="CA101" s="12">
        <v>0</v>
      </c>
      <c r="CB101" s="12">
        <v>30.85</v>
      </c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</row>
    <row r="102" spans="1:605" s="12" customFormat="1" ht="12.75" customHeight="1">
      <c r="A102" s="9" t="str">
        <f>"46/3"</f>
        <v>46/3</v>
      </c>
      <c r="B102" s="10" t="s">
        <v>101</v>
      </c>
      <c r="C102" s="11" t="str">
        <f>"150"</f>
        <v>150</v>
      </c>
      <c r="D102" s="11">
        <v>5.3</v>
      </c>
      <c r="E102" s="11">
        <v>0.03</v>
      </c>
      <c r="F102" s="11">
        <v>2.98</v>
      </c>
      <c r="G102" s="11">
        <v>0.66</v>
      </c>
      <c r="H102" s="11">
        <v>34.11</v>
      </c>
      <c r="I102" s="25">
        <v>183.94017449999998</v>
      </c>
      <c r="J102" s="11">
        <v>1.87</v>
      </c>
      <c r="K102" s="11">
        <v>0.08</v>
      </c>
      <c r="L102" s="11">
        <v>0</v>
      </c>
      <c r="M102" s="11">
        <v>0</v>
      </c>
      <c r="N102" s="11">
        <v>0.97</v>
      </c>
      <c r="O102" s="11">
        <v>31.42</v>
      </c>
      <c r="P102" s="11">
        <v>1.72</v>
      </c>
      <c r="Q102" s="11">
        <v>0</v>
      </c>
      <c r="R102" s="11">
        <v>0</v>
      </c>
      <c r="S102" s="11">
        <v>0</v>
      </c>
      <c r="T102" s="11">
        <v>0.68</v>
      </c>
      <c r="U102" s="11">
        <v>147.26</v>
      </c>
      <c r="V102" s="11">
        <v>56.22</v>
      </c>
      <c r="W102" s="11">
        <v>10.53</v>
      </c>
      <c r="X102" s="11">
        <v>7.17</v>
      </c>
      <c r="Y102" s="11">
        <v>39.83</v>
      </c>
      <c r="Z102" s="11">
        <v>0.73</v>
      </c>
      <c r="AA102" s="11">
        <v>9</v>
      </c>
      <c r="AB102" s="11">
        <v>9</v>
      </c>
      <c r="AC102" s="11">
        <v>16.88</v>
      </c>
      <c r="AD102" s="11">
        <v>0.8</v>
      </c>
      <c r="AE102" s="11">
        <v>0.06</v>
      </c>
      <c r="AF102" s="11">
        <v>0.02</v>
      </c>
      <c r="AG102" s="11">
        <v>0.49</v>
      </c>
      <c r="AH102" s="11">
        <v>1.49</v>
      </c>
      <c r="AI102" s="11">
        <v>0</v>
      </c>
      <c r="AJ102" s="12">
        <v>0</v>
      </c>
      <c r="AK102" s="12">
        <v>229.67</v>
      </c>
      <c r="AL102" s="12">
        <v>209.98</v>
      </c>
      <c r="AM102" s="12">
        <v>393.39</v>
      </c>
      <c r="AN102" s="12">
        <v>122.87</v>
      </c>
      <c r="AO102" s="12">
        <v>74.91</v>
      </c>
      <c r="AP102" s="12">
        <v>152.19</v>
      </c>
      <c r="AQ102" s="12">
        <v>49.94</v>
      </c>
      <c r="AR102" s="12">
        <v>244.06</v>
      </c>
      <c r="AS102" s="12">
        <v>161.38999999999999</v>
      </c>
      <c r="AT102" s="12">
        <v>194.59</v>
      </c>
      <c r="AU102" s="12">
        <v>166.92</v>
      </c>
      <c r="AV102" s="12">
        <v>98.07</v>
      </c>
      <c r="AW102" s="12">
        <v>170.55</v>
      </c>
      <c r="AX102" s="12">
        <v>1497.86</v>
      </c>
      <c r="AY102" s="12">
        <v>0</v>
      </c>
      <c r="AZ102" s="12">
        <v>471.98</v>
      </c>
      <c r="BA102" s="12">
        <v>244.48</v>
      </c>
      <c r="BB102" s="12">
        <v>122.77</v>
      </c>
      <c r="BC102" s="12">
        <v>97.19</v>
      </c>
      <c r="BD102" s="12">
        <v>0.09</v>
      </c>
      <c r="BE102" s="12">
        <v>0.04</v>
      </c>
      <c r="BF102" s="12">
        <v>0.02</v>
      </c>
      <c r="BG102" s="12">
        <v>0.05</v>
      </c>
      <c r="BH102" s="12">
        <v>0.06</v>
      </c>
      <c r="BI102" s="12">
        <v>0.26</v>
      </c>
      <c r="BJ102" s="12">
        <v>0</v>
      </c>
      <c r="BK102" s="12">
        <v>0.81</v>
      </c>
      <c r="BL102" s="12">
        <v>0</v>
      </c>
      <c r="BM102" s="12">
        <v>0.23</v>
      </c>
      <c r="BN102" s="12">
        <v>0</v>
      </c>
      <c r="BO102" s="12">
        <v>0</v>
      </c>
      <c r="BP102" s="12">
        <v>0</v>
      </c>
      <c r="BQ102" s="12">
        <v>0.05</v>
      </c>
      <c r="BR102" s="12">
        <v>0.08</v>
      </c>
      <c r="BS102" s="12">
        <v>0.6</v>
      </c>
      <c r="BT102" s="12">
        <v>0</v>
      </c>
      <c r="BU102" s="12">
        <v>0</v>
      </c>
      <c r="BV102" s="12">
        <v>0.24</v>
      </c>
      <c r="BW102" s="12">
        <v>0.01</v>
      </c>
      <c r="BX102" s="12">
        <v>0</v>
      </c>
      <c r="BY102" s="12">
        <v>0</v>
      </c>
      <c r="BZ102" s="12">
        <v>0</v>
      </c>
      <c r="CA102" s="12">
        <v>0</v>
      </c>
      <c r="CB102" s="12">
        <v>7.57</v>
      </c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</row>
    <row r="103" spans="1:605" s="12" customFormat="1" ht="12.75" customHeight="1">
      <c r="A103" s="9" t="str">
        <f>"27/10"</f>
        <v>27/10</v>
      </c>
      <c r="B103" s="10" t="s">
        <v>90</v>
      </c>
      <c r="C103" s="11" t="str">
        <f>"200"</f>
        <v>200</v>
      </c>
      <c r="D103" s="11">
        <v>0.08</v>
      </c>
      <c r="E103" s="11">
        <v>0</v>
      </c>
      <c r="F103" s="11">
        <v>0.02</v>
      </c>
      <c r="G103" s="11">
        <v>0.02</v>
      </c>
      <c r="H103" s="11">
        <v>9.84</v>
      </c>
      <c r="I103" s="25">
        <v>37.802231999999989</v>
      </c>
      <c r="J103" s="11">
        <v>0</v>
      </c>
      <c r="K103" s="11">
        <v>0</v>
      </c>
      <c r="L103" s="11">
        <v>0</v>
      </c>
      <c r="M103" s="11">
        <v>0</v>
      </c>
      <c r="N103" s="11">
        <v>9.8000000000000007</v>
      </c>
      <c r="O103" s="11">
        <v>0</v>
      </c>
      <c r="P103" s="11">
        <v>0.04</v>
      </c>
      <c r="Q103" s="11">
        <v>0</v>
      </c>
      <c r="R103" s="11">
        <v>0</v>
      </c>
      <c r="S103" s="11">
        <v>0</v>
      </c>
      <c r="T103" s="11">
        <v>0.03</v>
      </c>
      <c r="U103" s="11">
        <v>0.1</v>
      </c>
      <c r="V103" s="11">
        <v>0.3</v>
      </c>
      <c r="W103" s="11">
        <v>0.28999999999999998</v>
      </c>
      <c r="X103" s="11">
        <v>0</v>
      </c>
      <c r="Y103" s="11">
        <v>0</v>
      </c>
      <c r="Z103" s="11">
        <v>0.03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200.04</v>
      </c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</row>
    <row r="104" spans="1:605" s="12" customFormat="1" ht="12.75" customHeight="1">
      <c r="A104" s="9" t="str">
        <f>"пром."</f>
        <v>пром.</v>
      </c>
      <c r="B104" s="10" t="s">
        <v>91</v>
      </c>
      <c r="C104" s="11" t="str">
        <f>"25"</f>
        <v>25</v>
      </c>
      <c r="D104" s="11">
        <v>1.67</v>
      </c>
      <c r="E104" s="11">
        <v>0</v>
      </c>
      <c r="F104" s="11">
        <v>0.18</v>
      </c>
      <c r="G104" s="11">
        <v>0</v>
      </c>
      <c r="H104" s="11">
        <v>12.55</v>
      </c>
      <c r="I104" s="25">
        <v>52.635800000000003</v>
      </c>
      <c r="J104" s="11">
        <v>0</v>
      </c>
      <c r="K104" s="11">
        <v>0</v>
      </c>
      <c r="L104" s="11">
        <v>0</v>
      </c>
      <c r="M104" s="11">
        <v>0</v>
      </c>
      <c r="N104" s="11">
        <v>10.7</v>
      </c>
      <c r="O104" s="11">
        <v>0</v>
      </c>
      <c r="P104" s="11">
        <v>1.85</v>
      </c>
      <c r="Q104" s="11">
        <v>0</v>
      </c>
      <c r="R104" s="11">
        <v>0</v>
      </c>
      <c r="S104" s="11">
        <v>0</v>
      </c>
      <c r="T104" s="11">
        <v>3.01</v>
      </c>
      <c r="U104" s="11">
        <v>10.08</v>
      </c>
      <c r="V104" s="11">
        <v>468.1</v>
      </c>
      <c r="W104" s="11">
        <v>185.09</v>
      </c>
      <c r="X104" s="11">
        <v>58.12</v>
      </c>
      <c r="Y104" s="11">
        <v>52.43</v>
      </c>
      <c r="Z104" s="11">
        <v>6.22</v>
      </c>
      <c r="AA104" s="11">
        <v>840</v>
      </c>
      <c r="AB104" s="11">
        <v>0</v>
      </c>
      <c r="AC104" s="11">
        <v>52.5</v>
      </c>
      <c r="AD104" s="11">
        <v>0.42</v>
      </c>
      <c r="AE104" s="11">
        <v>0.05</v>
      </c>
      <c r="AF104" s="11">
        <v>0.27</v>
      </c>
      <c r="AG104" s="11">
        <v>0</v>
      </c>
      <c r="AH104" s="11">
        <v>2.2400000000000002</v>
      </c>
      <c r="AI104" s="11">
        <v>12.5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0.01</v>
      </c>
      <c r="BH104" s="12">
        <v>0</v>
      </c>
      <c r="BI104" s="12">
        <v>0.02</v>
      </c>
      <c r="BJ104" s="12">
        <v>0</v>
      </c>
      <c r="BK104" s="12">
        <v>0.22</v>
      </c>
      <c r="BL104" s="12">
        <v>0</v>
      </c>
      <c r="BM104" s="12">
        <v>7.0000000000000007E-2</v>
      </c>
      <c r="BN104" s="12">
        <v>0</v>
      </c>
      <c r="BO104" s="12">
        <v>0</v>
      </c>
      <c r="BP104" s="12">
        <v>0</v>
      </c>
      <c r="BQ104" s="12">
        <v>0</v>
      </c>
      <c r="BR104" s="12">
        <v>0.02</v>
      </c>
      <c r="BS104" s="12">
        <v>7.0000000000000007E-2</v>
      </c>
      <c r="BT104" s="12">
        <v>0</v>
      </c>
      <c r="BU104" s="12">
        <v>0</v>
      </c>
      <c r="BV104" s="12">
        <v>0.14000000000000001</v>
      </c>
      <c r="BW104" s="12">
        <v>0.54</v>
      </c>
      <c r="BX104" s="12">
        <v>0</v>
      </c>
      <c r="BY104" s="12">
        <v>0</v>
      </c>
      <c r="BZ104" s="12">
        <v>0</v>
      </c>
      <c r="CA104" s="12">
        <v>0</v>
      </c>
      <c r="CB104" s="12">
        <v>2</v>
      </c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</row>
    <row r="105" spans="1:605" s="3" customFormat="1" ht="12.75" customHeight="1">
      <c r="A105" s="13" t="str">
        <f>"пром."</f>
        <v>пром.</v>
      </c>
      <c r="B105" s="14" t="s">
        <v>92</v>
      </c>
      <c r="C105" s="15" t="str">
        <f>"20"</f>
        <v>20</v>
      </c>
      <c r="D105" s="15">
        <v>1.32</v>
      </c>
      <c r="E105" s="15">
        <v>0</v>
      </c>
      <c r="F105" s="15">
        <v>0.24</v>
      </c>
      <c r="G105" s="15">
        <v>0.24</v>
      </c>
      <c r="H105" s="15">
        <v>8.34</v>
      </c>
      <c r="I105" s="26">
        <v>38.676000000000002</v>
      </c>
      <c r="J105" s="15">
        <v>0.04</v>
      </c>
      <c r="K105" s="15">
        <v>0</v>
      </c>
      <c r="L105" s="15">
        <v>0</v>
      </c>
      <c r="M105" s="15">
        <v>0</v>
      </c>
      <c r="N105" s="15">
        <v>0.24</v>
      </c>
      <c r="O105" s="15">
        <v>6.44</v>
      </c>
      <c r="P105" s="15">
        <v>1.66</v>
      </c>
      <c r="Q105" s="15">
        <v>0</v>
      </c>
      <c r="R105" s="15">
        <v>0</v>
      </c>
      <c r="S105" s="15">
        <v>0.2</v>
      </c>
      <c r="T105" s="15">
        <v>0.5</v>
      </c>
      <c r="U105" s="15">
        <v>122</v>
      </c>
      <c r="V105" s="15">
        <v>49</v>
      </c>
      <c r="W105" s="15">
        <v>7</v>
      </c>
      <c r="X105" s="15">
        <v>9.4</v>
      </c>
      <c r="Y105" s="15">
        <v>31.6</v>
      </c>
      <c r="Z105" s="15">
        <v>0.78</v>
      </c>
      <c r="AA105" s="15">
        <v>0</v>
      </c>
      <c r="AB105" s="15">
        <v>1</v>
      </c>
      <c r="AC105" s="15">
        <v>0.2</v>
      </c>
      <c r="AD105" s="15">
        <v>0.28000000000000003</v>
      </c>
      <c r="AE105" s="15">
        <v>0.04</v>
      </c>
      <c r="AF105" s="15">
        <v>0.02</v>
      </c>
      <c r="AG105" s="15">
        <v>0.14000000000000001</v>
      </c>
      <c r="AH105" s="15">
        <v>0.4</v>
      </c>
      <c r="AI105" s="15">
        <v>0</v>
      </c>
      <c r="AJ105" s="3">
        <v>0</v>
      </c>
      <c r="AK105" s="3">
        <v>64.400000000000006</v>
      </c>
      <c r="AL105" s="3">
        <v>49.6</v>
      </c>
      <c r="AM105" s="3">
        <v>85.4</v>
      </c>
      <c r="AN105" s="3">
        <v>44.6</v>
      </c>
      <c r="AO105" s="3">
        <v>18.600000000000001</v>
      </c>
      <c r="AP105" s="3">
        <v>39.6</v>
      </c>
      <c r="AQ105" s="3">
        <v>16</v>
      </c>
      <c r="AR105" s="3">
        <v>74.2</v>
      </c>
      <c r="AS105" s="3">
        <v>59.4</v>
      </c>
      <c r="AT105" s="3">
        <v>58.2</v>
      </c>
      <c r="AU105" s="3">
        <v>92.8</v>
      </c>
      <c r="AV105" s="3">
        <v>24.8</v>
      </c>
      <c r="AW105" s="3">
        <v>62</v>
      </c>
      <c r="AX105" s="3">
        <v>311.8</v>
      </c>
      <c r="AY105" s="3">
        <v>0</v>
      </c>
      <c r="AZ105" s="3">
        <v>105.2</v>
      </c>
      <c r="BA105" s="3">
        <v>58.2</v>
      </c>
      <c r="BB105" s="3">
        <v>36</v>
      </c>
      <c r="BC105" s="3">
        <v>26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0</v>
      </c>
      <c r="BK105" s="3">
        <v>0.03</v>
      </c>
      <c r="BL105" s="3">
        <v>0</v>
      </c>
      <c r="BM105" s="3">
        <v>0</v>
      </c>
      <c r="BN105" s="3">
        <v>0</v>
      </c>
      <c r="BO105" s="3">
        <v>0</v>
      </c>
      <c r="BP105" s="3">
        <v>0</v>
      </c>
      <c r="BQ105" s="3">
        <v>0</v>
      </c>
      <c r="BR105" s="3">
        <v>0</v>
      </c>
      <c r="BS105" s="3">
        <v>0.02</v>
      </c>
      <c r="BT105" s="3">
        <v>0</v>
      </c>
      <c r="BU105" s="3">
        <v>0</v>
      </c>
      <c r="BV105" s="3">
        <v>0.1</v>
      </c>
      <c r="BW105" s="3">
        <v>0.02</v>
      </c>
      <c r="BX105" s="3">
        <v>0</v>
      </c>
      <c r="BY105" s="3">
        <v>0</v>
      </c>
      <c r="BZ105" s="3">
        <v>0</v>
      </c>
      <c r="CA105" s="3">
        <v>0</v>
      </c>
      <c r="CB105" s="3">
        <v>9.4</v>
      </c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</row>
    <row r="106" spans="1:605" s="19" customFormat="1" ht="12.75" customHeight="1">
      <c r="A106" s="16"/>
      <c r="B106" s="17" t="s">
        <v>93</v>
      </c>
      <c r="C106" s="18"/>
      <c r="D106" s="18">
        <v>22.27</v>
      </c>
      <c r="E106" s="18">
        <v>12.79</v>
      </c>
      <c r="F106" s="18">
        <v>16.18</v>
      </c>
      <c r="G106" s="18">
        <v>2.4700000000000002</v>
      </c>
      <c r="H106" s="18">
        <v>71.12</v>
      </c>
      <c r="I106" s="27">
        <v>508.1</v>
      </c>
      <c r="J106" s="18">
        <v>9.6</v>
      </c>
      <c r="K106" s="18">
        <v>1.1299999999999999</v>
      </c>
      <c r="L106" s="18">
        <v>0</v>
      </c>
      <c r="M106" s="18">
        <v>0</v>
      </c>
      <c r="N106" s="18">
        <v>22.55</v>
      </c>
      <c r="O106" s="18">
        <v>42.78</v>
      </c>
      <c r="P106" s="18">
        <v>5.79</v>
      </c>
      <c r="Q106" s="18">
        <v>0</v>
      </c>
      <c r="R106" s="18">
        <v>0</v>
      </c>
      <c r="S106" s="18">
        <v>0.24</v>
      </c>
      <c r="T106" s="18">
        <v>5.59</v>
      </c>
      <c r="U106" s="18">
        <v>469.91</v>
      </c>
      <c r="V106" s="18">
        <v>810.93</v>
      </c>
      <c r="W106" s="18">
        <v>215.89</v>
      </c>
      <c r="X106" s="18">
        <v>99.28</v>
      </c>
      <c r="Y106" s="18">
        <v>264.05</v>
      </c>
      <c r="Z106" s="18">
        <v>9.94</v>
      </c>
      <c r="AA106" s="18">
        <v>865.17</v>
      </c>
      <c r="AB106" s="18">
        <v>191.56</v>
      </c>
      <c r="AC106" s="18">
        <v>139.03</v>
      </c>
      <c r="AD106" s="18">
        <v>2.65</v>
      </c>
      <c r="AE106" s="18">
        <v>0.22</v>
      </c>
      <c r="AF106" s="18">
        <v>0.42</v>
      </c>
      <c r="AG106" s="18">
        <v>3.78</v>
      </c>
      <c r="AH106" s="18">
        <v>10.51</v>
      </c>
      <c r="AI106" s="18">
        <v>12.55</v>
      </c>
      <c r="AJ106" s="19">
        <v>0</v>
      </c>
      <c r="AK106" s="19">
        <v>1052.43</v>
      </c>
      <c r="AL106" s="19">
        <v>832</v>
      </c>
      <c r="AM106" s="19">
        <v>1551.26</v>
      </c>
      <c r="AN106" s="19">
        <v>1975.66</v>
      </c>
      <c r="AO106" s="19">
        <v>409.8</v>
      </c>
      <c r="AP106" s="19">
        <v>776.03</v>
      </c>
      <c r="AQ106" s="19">
        <v>227.52</v>
      </c>
      <c r="AR106" s="19">
        <v>910.83</v>
      </c>
      <c r="AS106" s="19">
        <v>1006.62</v>
      </c>
      <c r="AT106" s="19">
        <v>1028.31</v>
      </c>
      <c r="AU106" s="19">
        <v>1549.21</v>
      </c>
      <c r="AV106" s="19">
        <v>631.08000000000004</v>
      </c>
      <c r="AW106" s="19">
        <v>956.01</v>
      </c>
      <c r="AX106" s="19">
        <v>4105.2299999999996</v>
      </c>
      <c r="AY106" s="19">
        <v>198.36</v>
      </c>
      <c r="AZ106" s="19">
        <v>1108.0999999999999</v>
      </c>
      <c r="BA106" s="19">
        <v>883.83</v>
      </c>
      <c r="BB106" s="19">
        <v>647.38</v>
      </c>
      <c r="BC106" s="19">
        <v>324.62</v>
      </c>
      <c r="BD106" s="19">
        <v>0.19</v>
      </c>
      <c r="BE106" s="19">
        <v>0.08</v>
      </c>
      <c r="BF106" s="19">
        <v>0.05</v>
      </c>
      <c r="BG106" s="19">
        <v>0.11</v>
      </c>
      <c r="BH106" s="19">
        <v>0.12</v>
      </c>
      <c r="BI106" s="19">
        <v>0.57999999999999996</v>
      </c>
      <c r="BJ106" s="19">
        <v>0</v>
      </c>
      <c r="BK106" s="19">
        <v>2.02</v>
      </c>
      <c r="BL106" s="19">
        <v>0</v>
      </c>
      <c r="BM106" s="19">
        <v>0.61</v>
      </c>
      <c r="BN106" s="19">
        <v>0.01</v>
      </c>
      <c r="BO106" s="19">
        <v>0.01</v>
      </c>
      <c r="BP106" s="19">
        <v>0</v>
      </c>
      <c r="BQ106" s="19">
        <v>0.11</v>
      </c>
      <c r="BR106" s="19">
        <v>0.19</v>
      </c>
      <c r="BS106" s="19">
        <v>1.74</v>
      </c>
      <c r="BT106" s="19">
        <v>0</v>
      </c>
      <c r="BU106" s="19">
        <v>0</v>
      </c>
      <c r="BV106" s="19">
        <v>1.33</v>
      </c>
      <c r="BW106" s="19">
        <v>0.56999999999999995</v>
      </c>
      <c r="BX106" s="19">
        <v>0</v>
      </c>
      <c r="BY106" s="19">
        <v>0</v>
      </c>
      <c r="BZ106" s="19">
        <v>0</v>
      </c>
      <c r="CA106" s="19">
        <v>0</v>
      </c>
      <c r="CB106" s="19">
        <v>329</v>
      </c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</row>
    <row r="107" spans="1:605" ht="12.75" customHeight="1">
      <c r="B107" s="7" t="s">
        <v>96</v>
      </c>
    </row>
    <row r="108" spans="1:605" s="12" customFormat="1" ht="25.5" customHeight="1">
      <c r="A108" s="9" t="str">
        <f>"47/1"</f>
        <v>47/1</v>
      </c>
      <c r="B108" s="10" t="s">
        <v>131</v>
      </c>
      <c r="C108" s="11" t="str">
        <f>"60"</f>
        <v>60</v>
      </c>
      <c r="D108" s="11">
        <v>0.91</v>
      </c>
      <c r="E108" s="11">
        <v>0</v>
      </c>
      <c r="F108" s="11">
        <v>3.68</v>
      </c>
      <c r="G108" s="11">
        <v>3.68</v>
      </c>
      <c r="H108" s="11">
        <v>7.11</v>
      </c>
      <c r="I108" s="25">
        <v>63.738138660000004</v>
      </c>
      <c r="J108" s="11">
        <v>0.48</v>
      </c>
      <c r="K108" s="11">
        <v>2.34</v>
      </c>
      <c r="L108" s="11">
        <v>0</v>
      </c>
      <c r="M108" s="11">
        <v>0</v>
      </c>
      <c r="N108" s="11">
        <v>1.7</v>
      </c>
      <c r="O108" s="11">
        <v>4.46</v>
      </c>
      <c r="P108" s="11">
        <v>0.95</v>
      </c>
      <c r="Q108" s="11">
        <v>0</v>
      </c>
      <c r="R108" s="11">
        <v>0</v>
      </c>
      <c r="S108" s="11">
        <v>0.13</v>
      </c>
      <c r="T108" s="11">
        <v>0.88</v>
      </c>
      <c r="U108" s="11">
        <v>117.87</v>
      </c>
      <c r="V108" s="11">
        <v>185.58</v>
      </c>
      <c r="W108" s="11">
        <v>9.8699999999999992</v>
      </c>
      <c r="X108" s="11">
        <v>13.32</v>
      </c>
      <c r="Y108" s="11">
        <v>28.98</v>
      </c>
      <c r="Z108" s="11">
        <v>0.42</v>
      </c>
      <c r="AA108" s="11">
        <v>0</v>
      </c>
      <c r="AB108" s="11">
        <v>1690.89</v>
      </c>
      <c r="AC108" s="11">
        <v>338.2</v>
      </c>
      <c r="AD108" s="11">
        <v>1.7</v>
      </c>
      <c r="AE108" s="11">
        <v>0.04</v>
      </c>
      <c r="AF108" s="11">
        <v>0.03</v>
      </c>
      <c r="AG108" s="11">
        <v>0.46</v>
      </c>
      <c r="AH108" s="11">
        <v>0.82</v>
      </c>
      <c r="AI108" s="11">
        <v>2.06</v>
      </c>
      <c r="AJ108" s="12">
        <v>0</v>
      </c>
      <c r="AK108" s="12">
        <v>14.53</v>
      </c>
      <c r="AL108" s="12">
        <v>17.940000000000001</v>
      </c>
      <c r="AM108" s="12">
        <v>22.47</v>
      </c>
      <c r="AN108" s="12">
        <v>24.64</v>
      </c>
      <c r="AO108" s="12">
        <v>4.5199999999999996</v>
      </c>
      <c r="AP108" s="12">
        <v>17.47</v>
      </c>
      <c r="AQ108" s="12">
        <v>7.48</v>
      </c>
      <c r="AR108" s="12">
        <v>17.62</v>
      </c>
      <c r="AS108" s="12">
        <v>25.58</v>
      </c>
      <c r="AT108" s="12">
        <v>56.23</v>
      </c>
      <c r="AU108" s="12">
        <v>42.97</v>
      </c>
      <c r="AV108" s="12">
        <v>6.56</v>
      </c>
      <c r="AW108" s="12">
        <v>17.309999999999999</v>
      </c>
      <c r="AX108" s="12">
        <v>105.35</v>
      </c>
      <c r="AY108" s="12">
        <v>0</v>
      </c>
      <c r="AZ108" s="12">
        <v>14.05</v>
      </c>
      <c r="BA108" s="12">
        <v>13.58</v>
      </c>
      <c r="BB108" s="12">
        <v>12.16</v>
      </c>
      <c r="BC108" s="12">
        <v>5.93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2">
        <v>0</v>
      </c>
      <c r="BJ108" s="12">
        <v>0</v>
      </c>
      <c r="BK108" s="12">
        <v>0.24</v>
      </c>
      <c r="BL108" s="12">
        <v>0</v>
      </c>
      <c r="BM108" s="12">
        <v>0.15</v>
      </c>
      <c r="BN108" s="12">
        <v>0.01</v>
      </c>
      <c r="BO108" s="12">
        <v>0.02</v>
      </c>
      <c r="BP108" s="12">
        <v>0</v>
      </c>
      <c r="BQ108" s="12">
        <v>0</v>
      </c>
      <c r="BR108" s="12">
        <v>0</v>
      </c>
      <c r="BS108" s="12">
        <v>0.89</v>
      </c>
      <c r="BT108" s="12">
        <v>0</v>
      </c>
      <c r="BU108" s="12">
        <v>0</v>
      </c>
      <c r="BV108" s="12">
        <v>2.11</v>
      </c>
      <c r="BW108" s="12">
        <v>0</v>
      </c>
      <c r="BX108" s="12">
        <v>0</v>
      </c>
      <c r="BY108" s="12">
        <v>0</v>
      </c>
      <c r="BZ108" s="12">
        <v>0</v>
      </c>
      <c r="CA108" s="12">
        <v>0</v>
      </c>
      <c r="CB108" s="12">
        <v>46.27</v>
      </c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</row>
    <row r="109" spans="1:605" s="12" customFormat="1" ht="12.75" customHeight="1">
      <c r="A109" s="9" t="str">
        <f>"18/2"</f>
        <v>18/2</v>
      </c>
      <c r="B109" s="10" t="s">
        <v>143</v>
      </c>
      <c r="C109" s="11" t="str">
        <f>"250"</f>
        <v>250</v>
      </c>
      <c r="D109" s="11">
        <v>3.21</v>
      </c>
      <c r="E109" s="11">
        <v>0</v>
      </c>
      <c r="F109" s="11">
        <v>2.4500000000000002</v>
      </c>
      <c r="G109" s="11">
        <v>2.4500000000000002</v>
      </c>
      <c r="H109" s="11">
        <v>23.6</v>
      </c>
      <c r="I109" s="25">
        <v>127.39266074999999</v>
      </c>
      <c r="J109" s="11">
        <v>0.35</v>
      </c>
      <c r="K109" s="11">
        <v>1.3</v>
      </c>
      <c r="L109" s="11">
        <v>0</v>
      </c>
      <c r="M109" s="11">
        <v>0</v>
      </c>
      <c r="N109" s="11">
        <v>2.52</v>
      </c>
      <c r="O109" s="11">
        <v>19.170000000000002</v>
      </c>
      <c r="P109" s="11">
        <v>1.9</v>
      </c>
      <c r="Q109" s="11">
        <v>0</v>
      </c>
      <c r="R109" s="11">
        <v>0</v>
      </c>
      <c r="S109" s="11">
        <v>0.19</v>
      </c>
      <c r="T109" s="11">
        <v>1.53</v>
      </c>
      <c r="U109" s="11">
        <v>198.29</v>
      </c>
      <c r="V109" s="11">
        <v>447.64</v>
      </c>
      <c r="W109" s="11">
        <v>16.5</v>
      </c>
      <c r="X109" s="11">
        <v>22.83</v>
      </c>
      <c r="Y109" s="11">
        <v>59.34</v>
      </c>
      <c r="Z109" s="11">
        <v>0.99</v>
      </c>
      <c r="AA109" s="11">
        <v>0</v>
      </c>
      <c r="AB109" s="11">
        <v>1308.5999999999999</v>
      </c>
      <c r="AC109" s="11">
        <v>242.1</v>
      </c>
      <c r="AD109" s="11">
        <v>1.24</v>
      </c>
      <c r="AE109" s="11">
        <v>0.1</v>
      </c>
      <c r="AF109" s="11">
        <v>0.06</v>
      </c>
      <c r="AG109" s="11">
        <v>1.02</v>
      </c>
      <c r="AH109" s="11">
        <v>1.86</v>
      </c>
      <c r="AI109" s="11">
        <v>6.12</v>
      </c>
      <c r="AJ109" s="12">
        <v>0</v>
      </c>
      <c r="AK109" s="12">
        <v>90.78</v>
      </c>
      <c r="AL109" s="12">
        <v>94.22</v>
      </c>
      <c r="AM109" s="12">
        <v>156.88999999999999</v>
      </c>
      <c r="AN109" s="12">
        <v>82.08</v>
      </c>
      <c r="AO109" s="12">
        <v>30.25</v>
      </c>
      <c r="AP109" s="12">
        <v>76.44</v>
      </c>
      <c r="AQ109" s="12">
        <v>29.21</v>
      </c>
      <c r="AR109" s="12">
        <v>104.67</v>
      </c>
      <c r="AS109" s="12">
        <v>93.55</v>
      </c>
      <c r="AT109" s="12">
        <v>172.79</v>
      </c>
      <c r="AU109" s="12">
        <v>113.46</v>
      </c>
      <c r="AV109" s="12">
        <v>40.36</v>
      </c>
      <c r="AW109" s="12">
        <v>82.54</v>
      </c>
      <c r="AX109" s="12">
        <v>627.16999999999996</v>
      </c>
      <c r="AY109" s="12">
        <v>0</v>
      </c>
      <c r="AZ109" s="12">
        <v>165.43</v>
      </c>
      <c r="BA109" s="12">
        <v>95.3</v>
      </c>
      <c r="BB109" s="12">
        <v>59.15</v>
      </c>
      <c r="BC109" s="12">
        <v>39.43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2">
        <v>0</v>
      </c>
      <c r="BJ109" s="12">
        <v>0</v>
      </c>
      <c r="BK109" s="12">
        <v>0.2</v>
      </c>
      <c r="BL109" s="12">
        <v>0</v>
      </c>
      <c r="BM109" s="12">
        <v>0.09</v>
      </c>
      <c r="BN109" s="12">
        <v>0.01</v>
      </c>
      <c r="BO109" s="12">
        <v>0.01</v>
      </c>
      <c r="BP109" s="12">
        <v>0</v>
      </c>
      <c r="BQ109" s="12">
        <v>0</v>
      </c>
      <c r="BR109" s="12">
        <v>0</v>
      </c>
      <c r="BS109" s="12">
        <v>0.57999999999999996</v>
      </c>
      <c r="BT109" s="12">
        <v>0</v>
      </c>
      <c r="BU109" s="12">
        <v>0</v>
      </c>
      <c r="BV109" s="12">
        <v>1.28</v>
      </c>
      <c r="BW109" s="12">
        <v>0</v>
      </c>
      <c r="BX109" s="12">
        <v>0</v>
      </c>
      <c r="BY109" s="12">
        <v>0</v>
      </c>
      <c r="BZ109" s="12">
        <v>0</v>
      </c>
      <c r="CA109" s="12">
        <v>0</v>
      </c>
      <c r="CB109" s="12">
        <v>261.05</v>
      </c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</row>
    <row r="110" spans="1:605" s="12" customFormat="1" ht="12.75" customHeight="1">
      <c r="A110" s="9" t="str">
        <f>"41/2"</f>
        <v>41/2</v>
      </c>
      <c r="B110" s="10" t="s">
        <v>144</v>
      </c>
      <c r="C110" s="11" t="str">
        <f>"20"</f>
        <v>20</v>
      </c>
      <c r="D110" s="11">
        <v>4.0999999999999996</v>
      </c>
      <c r="E110" s="11">
        <v>4.08</v>
      </c>
      <c r="F110" s="11">
        <v>2.94</v>
      </c>
      <c r="G110" s="11">
        <v>0</v>
      </c>
      <c r="H110" s="11">
        <v>0.24</v>
      </c>
      <c r="I110" s="25">
        <v>43.644499999999994</v>
      </c>
      <c r="J110" s="11">
        <v>1.69</v>
      </c>
      <c r="K110" s="11">
        <v>0</v>
      </c>
      <c r="L110" s="11">
        <v>0</v>
      </c>
      <c r="M110" s="11">
        <v>0</v>
      </c>
      <c r="N110" s="11">
        <v>0.18</v>
      </c>
      <c r="O110" s="11">
        <v>0</v>
      </c>
      <c r="P110" s="11">
        <v>0.06</v>
      </c>
      <c r="Q110" s="11">
        <v>0</v>
      </c>
      <c r="R110" s="11">
        <v>0</v>
      </c>
      <c r="S110" s="11">
        <v>0</v>
      </c>
      <c r="T110" s="11">
        <v>0.45</v>
      </c>
      <c r="U110" s="11">
        <v>57.08</v>
      </c>
      <c r="V110" s="11">
        <v>44.71</v>
      </c>
      <c r="W110" s="11">
        <v>3.62</v>
      </c>
      <c r="X110" s="11">
        <v>4.22</v>
      </c>
      <c r="Y110" s="11">
        <v>33.869999999999997</v>
      </c>
      <c r="Z110" s="11">
        <v>0.55000000000000004</v>
      </c>
      <c r="AA110" s="11">
        <v>2.5</v>
      </c>
      <c r="AB110" s="11">
        <v>1.2</v>
      </c>
      <c r="AC110" s="11">
        <v>5.2</v>
      </c>
      <c r="AD110" s="11">
        <v>0.11</v>
      </c>
      <c r="AE110" s="11">
        <v>0.01</v>
      </c>
      <c r="AF110" s="11">
        <v>0.03</v>
      </c>
      <c r="AG110" s="11">
        <v>0.87</v>
      </c>
      <c r="AH110" s="11">
        <v>1.97</v>
      </c>
      <c r="AI110" s="11">
        <v>0.06</v>
      </c>
      <c r="AJ110" s="12">
        <v>0</v>
      </c>
      <c r="AK110" s="12">
        <v>228.14</v>
      </c>
      <c r="AL110" s="12">
        <v>172.62</v>
      </c>
      <c r="AM110" s="12">
        <v>325.39999999999998</v>
      </c>
      <c r="AN110" s="12">
        <v>552.17999999999995</v>
      </c>
      <c r="AO110" s="12">
        <v>99.75</v>
      </c>
      <c r="AP110" s="12">
        <v>177.2</v>
      </c>
      <c r="AQ110" s="12">
        <v>47.14</v>
      </c>
      <c r="AR110" s="12">
        <v>176.3</v>
      </c>
      <c r="AS110" s="12">
        <v>237.58</v>
      </c>
      <c r="AT110" s="12">
        <v>230.07</v>
      </c>
      <c r="AU110" s="12">
        <v>388.72</v>
      </c>
      <c r="AV110" s="12">
        <v>153.09</v>
      </c>
      <c r="AW110" s="12">
        <v>201.45</v>
      </c>
      <c r="AX110" s="12">
        <v>668.03</v>
      </c>
      <c r="AY110" s="12">
        <v>60.28</v>
      </c>
      <c r="AZ110" s="12">
        <v>148.91999999999999</v>
      </c>
      <c r="BA110" s="12">
        <v>178.16</v>
      </c>
      <c r="BB110" s="12">
        <v>144.77000000000001</v>
      </c>
      <c r="BC110" s="12">
        <v>58.89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2">
        <v>0</v>
      </c>
      <c r="BJ110" s="12">
        <v>0</v>
      </c>
      <c r="BK110" s="12">
        <v>0</v>
      </c>
      <c r="BL110" s="12">
        <v>0</v>
      </c>
      <c r="BM110" s="12">
        <v>0</v>
      </c>
      <c r="BN110" s="12">
        <v>0</v>
      </c>
      <c r="BO110" s="12">
        <v>0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0</v>
      </c>
      <c r="BV110" s="12"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20.04</v>
      </c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</row>
    <row r="111" spans="1:605" s="12" customFormat="1" ht="12.75" customHeight="1">
      <c r="A111" s="9" t="str">
        <f>"11-2/8"</f>
        <v>11-2/8</v>
      </c>
      <c r="B111" s="10" t="s">
        <v>145</v>
      </c>
      <c r="C111" s="11" t="str">
        <f>"90"</f>
        <v>90</v>
      </c>
      <c r="D111" s="11">
        <v>21.84</v>
      </c>
      <c r="E111" s="11">
        <v>21.84</v>
      </c>
      <c r="F111" s="11">
        <v>9.5399999999999991</v>
      </c>
      <c r="G111" s="11">
        <v>5.39</v>
      </c>
      <c r="H111" s="11">
        <v>0</v>
      </c>
      <c r="I111" s="25">
        <v>173.22320999999999</v>
      </c>
      <c r="J111" s="11">
        <v>2.37</v>
      </c>
      <c r="K111" s="11">
        <v>3.9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1.74</v>
      </c>
      <c r="U111" s="11">
        <v>121.71</v>
      </c>
      <c r="V111" s="11">
        <v>334.52</v>
      </c>
      <c r="W111" s="11">
        <v>10.98</v>
      </c>
      <c r="X111" s="11">
        <v>21.96</v>
      </c>
      <c r="Y111" s="11">
        <v>383.23</v>
      </c>
      <c r="Z111" s="11">
        <v>8.42</v>
      </c>
      <c r="AA111" s="11">
        <v>10209</v>
      </c>
      <c r="AB111" s="11">
        <v>1058.25</v>
      </c>
      <c r="AC111" s="11">
        <v>10416.92</v>
      </c>
      <c r="AD111" s="11">
        <v>3.76</v>
      </c>
      <c r="AE111" s="11">
        <v>0.3</v>
      </c>
      <c r="AF111" s="11">
        <v>2.1800000000000002</v>
      </c>
      <c r="AG111" s="11">
        <v>8.9600000000000009</v>
      </c>
      <c r="AH111" s="11">
        <v>16.190000000000001</v>
      </c>
      <c r="AI111" s="11">
        <v>14.38</v>
      </c>
      <c r="AJ111" s="12">
        <v>0</v>
      </c>
      <c r="AK111" s="12">
        <v>1521.46</v>
      </c>
      <c r="AL111" s="12">
        <v>1129.81</v>
      </c>
      <c r="AM111" s="12">
        <v>1944.84</v>
      </c>
      <c r="AN111" s="12">
        <v>1748.4</v>
      </c>
      <c r="AO111" s="12">
        <v>534.4</v>
      </c>
      <c r="AP111" s="12">
        <v>990.72</v>
      </c>
      <c r="AQ111" s="12">
        <v>290.38</v>
      </c>
      <c r="AR111" s="12">
        <v>1132.25</v>
      </c>
      <c r="AS111" s="12">
        <v>0</v>
      </c>
      <c r="AT111" s="12">
        <v>0</v>
      </c>
      <c r="AU111" s="12">
        <v>0</v>
      </c>
      <c r="AV111" s="12">
        <v>535.62</v>
      </c>
      <c r="AW111" s="12">
        <v>0</v>
      </c>
      <c r="AX111" s="12">
        <v>0</v>
      </c>
      <c r="AY111" s="12">
        <v>0</v>
      </c>
      <c r="AZ111" s="12">
        <v>0</v>
      </c>
      <c r="BA111" s="12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2">
        <v>0</v>
      </c>
      <c r="BJ111" s="12">
        <v>0</v>
      </c>
      <c r="BK111" s="12">
        <v>0.33</v>
      </c>
      <c r="BL111" s="12">
        <v>0</v>
      </c>
      <c r="BM111" s="12">
        <v>0.22</v>
      </c>
      <c r="BN111" s="12">
        <v>0.02</v>
      </c>
      <c r="BO111" s="12">
        <v>0.04</v>
      </c>
      <c r="BP111" s="12">
        <v>0</v>
      </c>
      <c r="BQ111" s="12">
        <v>0</v>
      </c>
      <c r="BR111" s="12">
        <v>0</v>
      </c>
      <c r="BS111" s="12">
        <v>1.28</v>
      </c>
      <c r="BT111" s="12">
        <v>0</v>
      </c>
      <c r="BU111" s="12">
        <v>0</v>
      </c>
      <c r="BV111" s="12">
        <v>3.19</v>
      </c>
      <c r="BW111" s="12">
        <v>0</v>
      </c>
      <c r="BX111" s="12">
        <v>0</v>
      </c>
      <c r="BY111" s="12">
        <v>0</v>
      </c>
      <c r="BZ111" s="12">
        <v>0</v>
      </c>
      <c r="CA111" s="12">
        <v>0</v>
      </c>
      <c r="CB111" s="12">
        <v>89.27</v>
      </c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</row>
    <row r="112" spans="1:605" s="12" customFormat="1" ht="12.75" customHeight="1">
      <c r="A112" s="9" t="str">
        <f>"8/11"</f>
        <v>8/11</v>
      </c>
      <c r="B112" s="10" t="s">
        <v>100</v>
      </c>
      <c r="C112" s="11" t="str">
        <f>"30"</f>
        <v>30</v>
      </c>
      <c r="D112" s="11">
        <v>0.21</v>
      </c>
      <c r="E112" s="11">
        <v>0</v>
      </c>
      <c r="F112" s="11">
        <v>0.64</v>
      </c>
      <c r="G112" s="11">
        <v>0.5</v>
      </c>
      <c r="H112" s="11">
        <v>1.55</v>
      </c>
      <c r="I112" s="25">
        <v>12.653760431754</v>
      </c>
      <c r="J112" s="11">
        <v>0.23</v>
      </c>
      <c r="K112" s="11">
        <v>0.36</v>
      </c>
      <c r="L112" s="11">
        <v>0</v>
      </c>
      <c r="M112" s="11">
        <v>0</v>
      </c>
      <c r="N112" s="11">
        <v>0.69</v>
      </c>
      <c r="O112" s="11">
        <v>0.76</v>
      </c>
      <c r="P112" s="11">
        <v>0.11</v>
      </c>
      <c r="Q112" s="11">
        <v>0</v>
      </c>
      <c r="R112" s="11">
        <v>0</v>
      </c>
      <c r="S112" s="11">
        <v>0.04</v>
      </c>
      <c r="T112" s="11">
        <v>7.0000000000000007E-2</v>
      </c>
      <c r="U112" s="11">
        <v>0.7</v>
      </c>
      <c r="V112" s="11">
        <v>14.12</v>
      </c>
      <c r="W112" s="11">
        <v>1</v>
      </c>
      <c r="X112" s="11">
        <v>1.31</v>
      </c>
      <c r="Y112" s="11">
        <v>2.69</v>
      </c>
      <c r="Z112" s="11">
        <v>0.05</v>
      </c>
      <c r="AA112" s="11">
        <v>1.77</v>
      </c>
      <c r="AB112" s="11">
        <v>168.06</v>
      </c>
      <c r="AC112" s="11">
        <v>49.21</v>
      </c>
      <c r="AD112" s="11">
        <v>0.28000000000000003</v>
      </c>
      <c r="AE112" s="11">
        <v>0</v>
      </c>
      <c r="AF112" s="11">
        <v>0</v>
      </c>
      <c r="AG112" s="11">
        <v>0.04</v>
      </c>
      <c r="AH112" s="11">
        <v>0.1</v>
      </c>
      <c r="AI112" s="11">
        <v>0.05</v>
      </c>
      <c r="AJ112" s="12">
        <v>0</v>
      </c>
      <c r="AK112" s="12">
        <v>6.39</v>
      </c>
      <c r="AL112" s="12">
        <v>5.76</v>
      </c>
      <c r="AM112" s="12">
        <v>10.39</v>
      </c>
      <c r="AN112" s="12">
        <v>3.72</v>
      </c>
      <c r="AO112" s="12">
        <v>1.99</v>
      </c>
      <c r="AP112" s="12">
        <v>4.32</v>
      </c>
      <c r="AQ112" s="12">
        <v>1.4</v>
      </c>
      <c r="AR112" s="12">
        <v>6.5</v>
      </c>
      <c r="AS112" s="12">
        <v>4.82</v>
      </c>
      <c r="AT112" s="12">
        <v>5.49</v>
      </c>
      <c r="AU112" s="12">
        <v>6.61</v>
      </c>
      <c r="AV112" s="12">
        <v>2.67</v>
      </c>
      <c r="AW112" s="12">
        <v>4.68</v>
      </c>
      <c r="AX112" s="12">
        <v>40.67</v>
      </c>
      <c r="AY112" s="12">
        <v>0</v>
      </c>
      <c r="AZ112" s="12">
        <v>11.99</v>
      </c>
      <c r="BA112" s="12">
        <v>6.56</v>
      </c>
      <c r="BB112" s="12">
        <v>3.34</v>
      </c>
      <c r="BC112" s="12">
        <v>2.58</v>
      </c>
      <c r="BD112" s="12">
        <v>0.01</v>
      </c>
      <c r="BE112" s="12">
        <v>0</v>
      </c>
      <c r="BF112" s="12">
        <v>0</v>
      </c>
      <c r="BG112" s="12">
        <v>0.01</v>
      </c>
      <c r="BH112" s="12">
        <v>0.01</v>
      </c>
      <c r="BI112" s="12">
        <v>0.02</v>
      </c>
      <c r="BJ112" s="12">
        <v>0</v>
      </c>
      <c r="BK112" s="12">
        <v>0.1</v>
      </c>
      <c r="BL112" s="12">
        <v>0</v>
      </c>
      <c r="BM112" s="12">
        <v>0.04</v>
      </c>
      <c r="BN112" s="12">
        <v>0</v>
      </c>
      <c r="BO112" s="12">
        <v>0</v>
      </c>
      <c r="BP112" s="12">
        <v>0</v>
      </c>
      <c r="BQ112" s="12">
        <v>0</v>
      </c>
      <c r="BR112" s="12">
        <v>0.01</v>
      </c>
      <c r="BS112" s="12">
        <v>0.16</v>
      </c>
      <c r="BT112" s="12">
        <v>0</v>
      </c>
      <c r="BU112" s="12">
        <v>0</v>
      </c>
      <c r="BV112" s="12">
        <v>0.3</v>
      </c>
      <c r="BW112" s="12">
        <v>0</v>
      </c>
      <c r="BX112" s="12">
        <v>0</v>
      </c>
      <c r="BY112" s="12">
        <v>0</v>
      </c>
      <c r="BZ112" s="12">
        <v>0</v>
      </c>
      <c r="CA112" s="12">
        <v>0</v>
      </c>
      <c r="CB112" s="12">
        <v>30.85</v>
      </c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</row>
    <row r="113" spans="1:605" s="12" customFormat="1" ht="12.75" customHeight="1">
      <c r="A113" s="9" t="str">
        <f>"39/3"</f>
        <v>39/3</v>
      </c>
      <c r="B113" s="10" t="s">
        <v>89</v>
      </c>
      <c r="C113" s="23">
        <v>150</v>
      </c>
      <c r="D113" s="11">
        <v>6.58</v>
      </c>
      <c r="E113" s="11">
        <v>0</v>
      </c>
      <c r="F113" s="11">
        <v>1.72</v>
      </c>
      <c r="G113" s="11">
        <v>2.0699999999999998</v>
      </c>
      <c r="H113" s="11">
        <v>34.47</v>
      </c>
      <c r="I113" s="25">
        <v>170.9</v>
      </c>
      <c r="J113" s="11">
        <v>0.38</v>
      </c>
      <c r="K113" s="11">
        <v>0</v>
      </c>
      <c r="L113" s="11">
        <v>0</v>
      </c>
      <c r="M113" s="11">
        <v>0</v>
      </c>
      <c r="N113" s="11">
        <v>0.88</v>
      </c>
      <c r="O113" s="11">
        <v>33.630000000000003</v>
      </c>
      <c r="P113" s="11">
        <v>6.86</v>
      </c>
      <c r="Q113" s="11">
        <v>0</v>
      </c>
      <c r="R113" s="11">
        <v>0</v>
      </c>
      <c r="S113" s="11">
        <v>0</v>
      </c>
      <c r="T113" s="11">
        <v>1.54</v>
      </c>
      <c r="U113" s="11">
        <v>174.35</v>
      </c>
      <c r="V113" s="11">
        <v>240.43</v>
      </c>
      <c r="W113" s="11">
        <v>14</v>
      </c>
      <c r="X113" s="11">
        <v>121.5</v>
      </c>
      <c r="Y113" s="11">
        <v>177.41</v>
      </c>
      <c r="Z113" s="11">
        <v>4.17</v>
      </c>
      <c r="AA113" s="11">
        <v>0</v>
      </c>
      <c r="AB113" s="11">
        <v>5.75</v>
      </c>
      <c r="AC113" s="11">
        <v>1.28</v>
      </c>
      <c r="AD113" s="11">
        <v>0.51</v>
      </c>
      <c r="AE113" s="11">
        <v>0.23</v>
      </c>
      <c r="AF113" s="11">
        <v>0.12</v>
      </c>
      <c r="AG113" s="11">
        <v>2.2799999999999998</v>
      </c>
      <c r="AH113" s="11">
        <v>4.5999999999999996</v>
      </c>
      <c r="AI113" s="11">
        <v>0</v>
      </c>
      <c r="AJ113" s="12">
        <v>0</v>
      </c>
      <c r="AK113" s="12">
        <v>369.47</v>
      </c>
      <c r="AL113" s="12">
        <v>288.06</v>
      </c>
      <c r="AM113" s="12">
        <v>466.53</v>
      </c>
      <c r="AN113" s="12">
        <v>331.9</v>
      </c>
      <c r="AO113" s="12">
        <v>200.39</v>
      </c>
      <c r="AP113" s="12">
        <v>250.49</v>
      </c>
      <c r="AQ113" s="12">
        <v>112.72</v>
      </c>
      <c r="AR113" s="12">
        <v>370.72</v>
      </c>
      <c r="AS113" s="12">
        <v>363.21</v>
      </c>
      <c r="AT113" s="12">
        <v>701.37</v>
      </c>
      <c r="AU113" s="12">
        <v>690.09</v>
      </c>
      <c r="AV113" s="12">
        <v>187.87</v>
      </c>
      <c r="AW113" s="12">
        <v>450.88</v>
      </c>
      <c r="AX113" s="12">
        <v>1415.26</v>
      </c>
      <c r="AY113" s="12">
        <v>0</v>
      </c>
      <c r="AZ113" s="12">
        <v>313.11</v>
      </c>
      <c r="BA113" s="12">
        <v>379.49</v>
      </c>
      <c r="BB113" s="12">
        <v>269.27</v>
      </c>
      <c r="BC113" s="12">
        <v>206.65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2">
        <v>0.01</v>
      </c>
      <c r="BJ113" s="12">
        <v>0</v>
      </c>
      <c r="BK113" s="12">
        <v>0.33</v>
      </c>
      <c r="BL113" s="12">
        <v>0</v>
      </c>
      <c r="BM113" s="12">
        <v>0.03</v>
      </c>
      <c r="BN113" s="12">
        <v>0.01</v>
      </c>
      <c r="BO113" s="12">
        <v>0</v>
      </c>
      <c r="BP113" s="12">
        <v>0</v>
      </c>
      <c r="BQ113" s="12">
        <v>0</v>
      </c>
      <c r="BR113" s="12">
        <v>0.01</v>
      </c>
      <c r="BS113" s="12">
        <v>0.67</v>
      </c>
      <c r="BT113" s="12">
        <v>0.01</v>
      </c>
      <c r="BU113" s="12">
        <v>0</v>
      </c>
      <c r="BV113" s="12">
        <v>0.66</v>
      </c>
      <c r="BW113" s="12">
        <v>0.06</v>
      </c>
      <c r="BX113" s="12">
        <v>0</v>
      </c>
      <c r="BY113" s="12">
        <v>0</v>
      </c>
      <c r="BZ113" s="12">
        <v>0</v>
      </c>
      <c r="CA113" s="12">
        <v>0</v>
      </c>
      <c r="CB113" s="12">
        <v>105.25</v>
      </c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</row>
    <row r="114" spans="1:605" s="12" customFormat="1" ht="12.75" customHeight="1">
      <c r="A114" s="9" t="str">
        <f>"6/10"</f>
        <v>6/10</v>
      </c>
      <c r="B114" s="10" t="s">
        <v>102</v>
      </c>
      <c r="C114" s="11" t="str">
        <f>"200"</f>
        <v>200</v>
      </c>
      <c r="D114" s="11">
        <v>1.02</v>
      </c>
      <c r="E114" s="11">
        <v>0</v>
      </c>
      <c r="F114" s="11">
        <v>0.06</v>
      </c>
      <c r="G114" s="11">
        <v>0.06</v>
      </c>
      <c r="H114" s="11">
        <v>23.18</v>
      </c>
      <c r="I114" s="25">
        <v>87.598919999999993</v>
      </c>
      <c r="J114" s="11">
        <v>0.02</v>
      </c>
      <c r="K114" s="11">
        <v>0</v>
      </c>
      <c r="L114" s="11">
        <v>0</v>
      </c>
      <c r="M114" s="11">
        <v>0</v>
      </c>
      <c r="N114" s="11">
        <v>19.190000000000001</v>
      </c>
      <c r="O114" s="11">
        <v>0.56999999999999995</v>
      </c>
      <c r="P114" s="11">
        <v>3.42</v>
      </c>
      <c r="Q114" s="11">
        <v>0</v>
      </c>
      <c r="R114" s="11">
        <v>0</v>
      </c>
      <c r="S114" s="11">
        <v>0.3</v>
      </c>
      <c r="T114" s="11">
        <v>0.81</v>
      </c>
      <c r="U114" s="11">
        <v>3.47</v>
      </c>
      <c r="V114" s="11">
        <v>340.26</v>
      </c>
      <c r="W114" s="11">
        <v>31.33</v>
      </c>
      <c r="X114" s="11">
        <v>19.95</v>
      </c>
      <c r="Y114" s="11">
        <v>27.16</v>
      </c>
      <c r="Z114" s="11">
        <v>0.65</v>
      </c>
      <c r="AA114" s="11">
        <v>0</v>
      </c>
      <c r="AB114" s="11">
        <v>630</v>
      </c>
      <c r="AC114" s="11">
        <v>116.6</v>
      </c>
      <c r="AD114" s="11">
        <v>1.1000000000000001</v>
      </c>
      <c r="AE114" s="11">
        <v>0.02</v>
      </c>
      <c r="AF114" s="11">
        <v>0.04</v>
      </c>
      <c r="AG114" s="11">
        <v>0.51</v>
      </c>
      <c r="AH114" s="11">
        <v>0.78</v>
      </c>
      <c r="AI114" s="11">
        <v>0.32</v>
      </c>
      <c r="AJ114" s="12">
        <v>0</v>
      </c>
      <c r="AK114" s="12">
        <v>0.01</v>
      </c>
      <c r="AL114" s="12">
        <v>0.01</v>
      </c>
      <c r="AM114" s="12">
        <v>0.01</v>
      </c>
      <c r="AN114" s="12">
        <v>0.02</v>
      </c>
      <c r="AO114" s="12">
        <v>0</v>
      </c>
      <c r="AP114" s="12">
        <v>0.01</v>
      </c>
      <c r="AQ114" s="12">
        <v>0</v>
      </c>
      <c r="AR114" s="12">
        <v>0.01</v>
      </c>
      <c r="AS114" s="12">
        <v>0.01</v>
      </c>
      <c r="AT114" s="12">
        <v>0.01</v>
      </c>
      <c r="AU114" s="12">
        <v>0.06</v>
      </c>
      <c r="AV114" s="12">
        <v>0</v>
      </c>
      <c r="AW114" s="12">
        <v>0.01</v>
      </c>
      <c r="AX114" s="12">
        <v>0.03</v>
      </c>
      <c r="AY114" s="12">
        <v>0</v>
      </c>
      <c r="AZ114" s="12">
        <v>0.02</v>
      </c>
      <c r="BA114" s="12">
        <v>0.01</v>
      </c>
      <c r="BB114" s="12">
        <v>0.01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0.01</v>
      </c>
      <c r="BT114" s="12">
        <v>0</v>
      </c>
      <c r="BU114" s="12">
        <v>0</v>
      </c>
      <c r="BV114" s="12">
        <v>0.01</v>
      </c>
      <c r="BW114" s="12">
        <v>0</v>
      </c>
      <c r="BX114" s="12">
        <v>0</v>
      </c>
      <c r="BY114" s="12">
        <v>0</v>
      </c>
      <c r="BZ114" s="12">
        <v>0</v>
      </c>
      <c r="CA114" s="12">
        <v>0</v>
      </c>
      <c r="CB114" s="12">
        <v>214.01</v>
      </c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</row>
    <row r="115" spans="1:605" s="12" customFormat="1" ht="12.75" customHeight="1">
      <c r="A115" s="9" t="str">
        <f>"пром."</f>
        <v>пром.</v>
      </c>
      <c r="B115" s="10" t="s">
        <v>91</v>
      </c>
      <c r="C115" s="11" t="str">
        <f>"25"</f>
        <v>25</v>
      </c>
      <c r="D115" s="11">
        <v>1.67</v>
      </c>
      <c r="E115" s="11">
        <v>0</v>
      </c>
      <c r="F115" s="11">
        <v>0.18</v>
      </c>
      <c r="G115" s="11">
        <v>0</v>
      </c>
      <c r="H115" s="11">
        <v>12.55</v>
      </c>
      <c r="I115" s="25">
        <v>52.635800000000003</v>
      </c>
      <c r="J115" s="11">
        <v>0</v>
      </c>
      <c r="K115" s="11">
        <v>0</v>
      </c>
      <c r="L115" s="11">
        <v>0</v>
      </c>
      <c r="M115" s="11">
        <v>0</v>
      </c>
      <c r="N115" s="11">
        <v>10.7</v>
      </c>
      <c r="O115" s="11">
        <v>0</v>
      </c>
      <c r="P115" s="11">
        <v>1.85</v>
      </c>
      <c r="Q115" s="11">
        <v>0</v>
      </c>
      <c r="R115" s="11">
        <v>0</v>
      </c>
      <c r="S115" s="11">
        <v>0</v>
      </c>
      <c r="T115" s="11">
        <v>3.01</v>
      </c>
      <c r="U115" s="11">
        <v>10.08</v>
      </c>
      <c r="V115" s="11">
        <v>468.1</v>
      </c>
      <c r="W115" s="11">
        <v>185.09</v>
      </c>
      <c r="X115" s="11">
        <v>58.12</v>
      </c>
      <c r="Y115" s="11">
        <v>52.43</v>
      </c>
      <c r="Z115" s="11">
        <v>6.22</v>
      </c>
      <c r="AA115" s="11">
        <v>840</v>
      </c>
      <c r="AB115" s="11">
        <v>0</v>
      </c>
      <c r="AC115" s="11">
        <v>52.5</v>
      </c>
      <c r="AD115" s="11">
        <v>0.42</v>
      </c>
      <c r="AE115" s="11">
        <v>0.05</v>
      </c>
      <c r="AF115" s="11">
        <v>0.27</v>
      </c>
      <c r="AG115" s="11">
        <v>0</v>
      </c>
      <c r="AH115" s="11">
        <v>2.2400000000000002</v>
      </c>
      <c r="AI115" s="11">
        <v>12.5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2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0.01</v>
      </c>
      <c r="BH115" s="12">
        <v>0</v>
      </c>
      <c r="BI115" s="12">
        <v>0.02</v>
      </c>
      <c r="BJ115" s="12">
        <v>0</v>
      </c>
      <c r="BK115" s="12">
        <v>0.22</v>
      </c>
      <c r="BL115" s="12">
        <v>0</v>
      </c>
      <c r="BM115" s="12">
        <v>7.0000000000000007E-2</v>
      </c>
      <c r="BN115" s="12">
        <v>0</v>
      </c>
      <c r="BO115" s="12">
        <v>0</v>
      </c>
      <c r="BP115" s="12">
        <v>0</v>
      </c>
      <c r="BQ115" s="12">
        <v>0</v>
      </c>
      <c r="BR115" s="12">
        <v>0.02</v>
      </c>
      <c r="BS115" s="12">
        <v>7.0000000000000007E-2</v>
      </c>
      <c r="BT115" s="12">
        <v>0</v>
      </c>
      <c r="BU115" s="12">
        <v>0</v>
      </c>
      <c r="BV115" s="12">
        <v>0.14000000000000001</v>
      </c>
      <c r="BW115" s="12">
        <v>0.54</v>
      </c>
      <c r="BX115" s="12">
        <v>0</v>
      </c>
      <c r="BY115" s="12">
        <v>0</v>
      </c>
      <c r="BZ115" s="12">
        <v>0</v>
      </c>
      <c r="CA115" s="12">
        <v>0</v>
      </c>
      <c r="CB115" s="12">
        <v>2</v>
      </c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</row>
    <row r="116" spans="1:605" s="3" customFormat="1" ht="12.75" customHeight="1">
      <c r="A116" s="13" t="str">
        <f>"пром."</f>
        <v>пром.</v>
      </c>
      <c r="B116" s="14" t="s">
        <v>92</v>
      </c>
      <c r="C116" s="15" t="str">
        <f>"20"</f>
        <v>20</v>
      </c>
      <c r="D116" s="15">
        <v>1.32</v>
      </c>
      <c r="E116" s="15">
        <v>0</v>
      </c>
      <c r="F116" s="15">
        <v>0.24</v>
      </c>
      <c r="G116" s="15">
        <v>0.24</v>
      </c>
      <c r="H116" s="15">
        <v>8.34</v>
      </c>
      <c r="I116" s="26">
        <v>38.676000000000002</v>
      </c>
      <c r="J116" s="15">
        <v>0.04</v>
      </c>
      <c r="K116" s="15">
        <v>0</v>
      </c>
      <c r="L116" s="15">
        <v>0</v>
      </c>
      <c r="M116" s="15">
        <v>0</v>
      </c>
      <c r="N116" s="15">
        <v>0.24</v>
      </c>
      <c r="O116" s="15">
        <v>6.44</v>
      </c>
      <c r="P116" s="15">
        <v>1.66</v>
      </c>
      <c r="Q116" s="15">
        <v>0</v>
      </c>
      <c r="R116" s="15">
        <v>0</v>
      </c>
      <c r="S116" s="15">
        <v>0.2</v>
      </c>
      <c r="T116" s="15">
        <v>0.5</v>
      </c>
      <c r="U116" s="15">
        <v>122</v>
      </c>
      <c r="V116" s="15">
        <v>49</v>
      </c>
      <c r="W116" s="15">
        <v>7</v>
      </c>
      <c r="X116" s="15">
        <v>9.4</v>
      </c>
      <c r="Y116" s="15">
        <v>31.6</v>
      </c>
      <c r="Z116" s="15">
        <v>0.78</v>
      </c>
      <c r="AA116" s="15">
        <v>0</v>
      </c>
      <c r="AB116" s="15">
        <v>1</v>
      </c>
      <c r="AC116" s="15">
        <v>0.2</v>
      </c>
      <c r="AD116" s="15">
        <v>0.28000000000000003</v>
      </c>
      <c r="AE116" s="15">
        <v>0.04</v>
      </c>
      <c r="AF116" s="15">
        <v>0.02</v>
      </c>
      <c r="AG116" s="15">
        <v>0.14000000000000001</v>
      </c>
      <c r="AH116" s="15">
        <v>0.4</v>
      </c>
      <c r="AI116" s="15">
        <v>0</v>
      </c>
      <c r="AJ116" s="3">
        <v>0</v>
      </c>
      <c r="AK116" s="3">
        <v>64.400000000000006</v>
      </c>
      <c r="AL116" s="3">
        <v>49.6</v>
      </c>
      <c r="AM116" s="3">
        <v>85.4</v>
      </c>
      <c r="AN116" s="3">
        <v>44.6</v>
      </c>
      <c r="AO116" s="3">
        <v>18.600000000000001</v>
      </c>
      <c r="AP116" s="3">
        <v>39.6</v>
      </c>
      <c r="AQ116" s="3">
        <v>16</v>
      </c>
      <c r="AR116" s="3">
        <v>74.2</v>
      </c>
      <c r="AS116" s="3">
        <v>59.4</v>
      </c>
      <c r="AT116" s="3">
        <v>58.2</v>
      </c>
      <c r="AU116" s="3">
        <v>92.8</v>
      </c>
      <c r="AV116" s="3">
        <v>24.8</v>
      </c>
      <c r="AW116" s="3">
        <v>62</v>
      </c>
      <c r="AX116" s="3">
        <v>311.8</v>
      </c>
      <c r="AY116" s="3">
        <v>0</v>
      </c>
      <c r="AZ116" s="3">
        <v>105.2</v>
      </c>
      <c r="BA116" s="3">
        <v>58.2</v>
      </c>
      <c r="BB116" s="3">
        <v>36</v>
      </c>
      <c r="BC116" s="3">
        <v>26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J116" s="3">
        <v>0</v>
      </c>
      <c r="BK116" s="3">
        <v>0.03</v>
      </c>
      <c r="BL116" s="3">
        <v>0</v>
      </c>
      <c r="BM116" s="3">
        <v>0</v>
      </c>
      <c r="BN116" s="3">
        <v>0</v>
      </c>
      <c r="BO116" s="3">
        <v>0</v>
      </c>
      <c r="BP116" s="3">
        <v>0</v>
      </c>
      <c r="BQ116" s="3">
        <v>0</v>
      </c>
      <c r="BR116" s="3">
        <v>0</v>
      </c>
      <c r="BS116" s="3">
        <v>0.02</v>
      </c>
      <c r="BT116" s="3">
        <v>0</v>
      </c>
      <c r="BU116" s="3">
        <v>0</v>
      </c>
      <c r="BV116" s="3">
        <v>0.1</v>
      </c>
      <c r="BW116" s="3">
        <v>0.02</v>
      </c>
      <c r="BX116" s="3">
        <v>0</v>
      </c>
      <c r="BY116" s="3">
        <v>0</v>
      </c>
      <c r="BZ116" s="3">
        <v>0</v>
      </c>
      <c r="CA116" s="3">
        <v>0</v>
      </c>
      <c r="CB116" s="3">
        <v>9.4</v>
      </c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</row>
    <row r="117" spans="1:605" s="19" customFormat="1" ht="12.75" customHeight="1">
      <c r="A117" s="16"/>
      <c r="B117" s="17" t="s">
        <v>103</v>
      </c>
      <c r="C117" s="18"/>
      <c r="D117" s="18">
        <v>42.18</v>
      </c>
      <c r="E117" s="18">
        <v>25.92</v>
      </c>
      <c r="F117" s="18">
        <v>21.78</v>
      </c>
      <c r="G117" s="18">
        <v>14.39</v>
      </c>
      <c r="H117" s="18">
        <v>117.93</v>
      </c>
      <c r="I117" s="27">
        <v>804.66</v>
      </c>
      <c r="J117" s="18">
        <v>5.57</v>
      </c>
      <c r="K117" s="18">
        <v>7.9</v>
      </c>
      <c r="L117" s="18">
        <v>0</v>
      </c>
      <c r="M117" s="18">
        <v>0</v>
      </c>
      <c r="N117" s="18">
        <v>36.090000000000003</v>
      </c>
      <c r="O117" s="18">
        <v>65.03</v>
      </c>
      <c r="P117" s="18">
        <v>16.809999999999999</v>
      </c>
      <c r="Q117" s="18">
        <v>0</v>
      </c>
      <c r="R117" s="18">
        <v>0</v>
      </c>
      <c r="S117" s="18">
        <v>0.86</v>
      </c>
      <c r="T117" s="18">
        <v>10.53</v>
      </c>
      <c r="U117" s="18">
        <v>805.55</v>
      </c>
      <c r="V117" s="18">
        <v>2124.36</v>
      </c>
      <c r="W117" s="18">
        <v>279.39999999999998</v>
      </c>
      <c r="X117" s="18">
        <v>272.62</v>
      </c>
      <c r="Y117" s="18">
        <v>796.71</v>
      </c>
      <c r="Z117" s="18">
        <v>22.25</v>
      </c>
      <c r="AA117" s="18">
        <v>11053.27</v>
      </c>
      <c r="AB117" s="18">
        <v>4863.76</v>
      </c>
      <c r="AC117" s="18">
        <v>11222.2</v>
      </c>
      <c r="AD117" s="18">
        <v>9.4</v>
      </c>
      <c r="AE117" s="18">
        <v>0.78</v>
      </c>
      <c r="AF117" s="18">
        <v>2.73</v>
      </c>
      <c r="AG117" s="18">
        <v>14.27</v>
      </c>
      <c r="AH117" s="18">
        <v>28.95</v>
      </c>
      <c r="AI117" s="18">
        <v>35.49</v>
      </c>
      <c r="AJ117" s="19">
        <v>0</v>
      </c>
      <c r="AK117" s="19">
        <v>2295.1799999999998</v>
      </c>
      <c r="AL117" s="19">
        <v>1758.03</v>
      </c>
      <c r="AM117" s="19">
        <v>3011.93</v>
      </c>
      <c r="AN117" s="19">
        <v>2787.53</v>
      </c>
      <c r="AO117" s="19">
        <v>889.91</v>
      </c>
      <c r="AP117" s="19">
        <v>1556.25</v>
      </c>
      <c r="AQ117" s="19">
        <v>504.34</v>
      </c>
      <c r="AR117" s="19">
        <v>1882.28</v>
      </c>
      <c r="AS117" s="19">
        <v>784.16</v>
      </c>
      <c r="AT117" s="19">
        <v>1224.1600000000001</v>
      </c>
      <c r="AU117" s="19">
        <v>1334.71</v>
      </c>
      <c r="AV117" s="19">
        <v>950.98</v>
      </c>
      <c r="AW117" s="19">
        <v>818.86</v>
      </c>
      <c r="AX117" s="19">
        <v>3168.3</v>
      </c>
      <c r="AY117" s="19">
        <v>60.28</v>
      </c>
      <c r="AZ117" s="19">
        <v>758.72</v>
      </c>
      <c r="BA117" s="19">
        <v>731.32</v>
      </c>
      <c r="BB117" s="19">
        <v>524.70000000000005</v>
      </c>
      <c r="BC117" s="19">
        <v>339.48</v>
      </c>
      <c r="BD117" s="19">
        <v>0.01</v>
      </c>
      <c r="BE117" s="19">
        <v>0</v>
      </c>
      <c r="BF117" s="19">
        <v>0</v>
      </c>
      <c r="BG117" s="19">
        <v>0.01</v>
      </c>
      <c r="BH117" s="19">
        <v>0.01</v>
      </c>
      <c r="BI117" s="19">
        <v>0.05</v>
      </c>
      <c r="BJ117" s="19">
        <v>0</v>
      </c>
      <c r="BK117" s="19">
        <v>1.45</v>
      </c>
      <c r="BL117" s="19">
        <v>0</v>
      </c>
      <c r="BM117" s="19">
        <v>0.6</v>
      </c>
      <c r="BN117" s="19">
        <v>0.04</v>
      </c>
      <c r="BO117" s="19">
        <v>0.08</v>
      </c>
      <c r="BP117" s="19">
        <v>0</v>
      </c>
      <c r="BQ117" s="19">
        <v>0</v>
      </c>
      <c r="BR117" s="19">
        <v>0.05</v>
      </c>
      <c r="BS117" s="19">
        <v>3.68</v>
      </c>
      <c r="BT117" s="19">
        <v>0.01</v>
      </c>
      <c r="BU117" s="19">
        <v>0</v>
      </c>
      <c r="BV117" s="19">
        <v>7.76</v>
      </c>
      <c r="BW117" s="19">
        <v>0.62</v>
      </c>
      <c r="BX117" s="19">
        <v>0</v>
      </c>
      <c r="BY117" s="19">
        <v>0</v>
      </c>
      <c r="BZ117" s="19">
        <v>0</v>
      </c>
      <c r="CA117" s="19">
        <v>0</v>
      </c>
      <c r="CB117" s="19">
        <v>778.14</v>
      </c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</row>
    <row r="118" spans="1:605" s="19" customFormat="1" ht="12.75" customHeight="1">
      <c r="A118" s="16"/>
      <c r="B118" s="17" t="s">
        <v>94</v>
      </c>
      <c r="C118" s="18"/>
      <c r="D118" s="18">
        <f>SUM(D106+D117)</f>
        <v>64.45</v>
      </c>
      <c r="E118" s="18">
        <f t="shared" ref="E118:BP118" si="9">SUM(E106+E117)</f>
        <v>38.71</v>
      </c>
      <c r="F118" s="18">
        <f t="shared" si="9"/>
        <v>37.96</v>
      </c>
      <c r="G118" s="18">
        <f t="shared" si="9"/>
        <v>16.86</v>
      </c>
      <c r="H118" s="18">
        <f t="shared" si="9"/>
        <v>189.05</v>
      </c>
      <c r="I118" s="27">
        <f t="shared" si="9"/>
        <v>1312.76</v>
      </c>
      <c r="J118" s="18">
        <f t="shared" si="9"/>
        <v>15.17</v>
      </c>
      <c r="K118" s="18">
        <f t="shared" si="9"/>
        <v>9.0300000000000011</v>
      </c>
      <c r="L118" s="18">
        <f t="shared" si="9"/>
        <v>0</v>
      </c>
      <c r="M118" s="18">
        <f t="shared" si="9"/>
        <v>0</v>
      </c>
      <c r="N118" s="18">
        <f t="shared" si="9"/>
        <v>58.64</v>
      </c>
      <c r="O118" s="18">
        <f t="shared" si="9"/>
        <v>107.81</v>
      </c>
      <c r="P118" s="18">
        <f t="shared" si="9"/>
        <v>22.599999999999998</v>
      </c>
      <c r="Q118" s="18">
        <f t="shared" si="9"/>
        <v>0</v>
      </c>
      <c r="R118" s="18">
        <f t="shared" si="9"/>
        <v>0</v>
      </c>
      <c r="S118" s="18">
        <f t="shared" si="9"/>
        <v>1.1000000000000001</v>
      </c>
      <c r="T118" s="18">
        <f t="shared" si="9"/>
        <v>16.119999999999997</v>
      </c>
      <c r="U118" s="18">
        <f t="shared" si="9"/>
        <v>1275.46</v>
      </c>
      <c r="V118" s="18">
        <f t="shared" si="9"/>
        <v>2935.29</v>
      </c>
      <c r="W118" s="18">
        <f t="shared" si="9"/>
        <v>495.28999999999996</v>
      </c>
      <c r="X118" s="18">
        <f t="shared" si="9"/>
        <v>371.9</v>
      </c>
      <c r="Y118" s="18">
        <f t="shared" si="9"/>
        <v>1060.76</v>
      </c>
      <c r="Z118" s="18">
        <f t="shared" si="9"/>
        <v>32.19</v>
      </c>
      <c r="AA118" s="18">
        <f t="shared" si="9"/>
        <v>11918.44</v>
      </c>
      <c r="AB118" s="18">
        <f t="shared" si="9"/>
        <v>5055.3200000000006</v>
      </c>
      <c r="AC118" s="18">
        <f t="shared" si="9"/>
        <v>11361.230000000001</v>
      </c>
      <c r="AD118" s="18">
        <f t="shared" si="9"/>
        <v>12.05</v>
      </c>
      <c r="AE118" s="18">
        <f t="shared" si="9"/>
        <v>1</v>
      </c>
      <c r="AF118" s="18">
        <f t="shared" si="9"/>
        <v>3.15</v>
      </c>
      <c r="AG118" s="18">
        <f t="shared" si="9"/>
        <v>18.05</v>
      </c>
      <c r="AH118" s="18">
        <f t="shared" si="9"/>
        <v>39.46</v>
      </c>
      <c r="AI118" s="18">
        <f t="shared" si="9"/>
        <v>48.040000000000006</v>
      </c>
      <c r="AJ118" s="18">
        <f t="shared" si="9"/>
        <v>0</v>
      </c>
      <c r="AK118" s="18">
        <f t="shared" si="9"/>
        <v>3347.6099999999997</v>
      </c>
      <c r="AL118" s="18">
        <f t="shared" si="9"/>
        <v>2590.0299999999997</v>
      </c>
      <c r="AM118" s="18">
        <f t="shared" si="9"/>
        <v>4563.1899999999996</v>
      </c>
      <c r="AN118" s="18">
        <f t="shared" si="9"/>
        <v>4763.1900000000005</v>
      </c>
      <c r="AO118" s="18">
        <f t="shared" si="9"/>
        <v>1299.71</v>
      </c>
      <c r="AP118" s="18">
        <f t="shared" si="9"/>
        <v>2332.2799999999997</v>
      </c>
      <c r="AQ118" s="18">
        <f t="shared" si="9"/>
        <v>731.86</v>
      </c>
      <c r="AR118" s="18">
        <f t="shared" si="9"/>
        <v>2793.11</v>
      </c>
      <c r="AS118" s="18">
        <f t="shared" si="9"/>
        <v>1790.78</v>
      </c>
      <c r="AT118" s="18">
        <f t="shared" si="9"/>
        <v>2252.4700000000003</v>
      </c>
      <c r="AU118" s="18">
        <f t="shared" si="9"/>
        <v>2883.92</v>
      </c>
      <c r="AV118" s="18">
        <f t="shared" si="9"/>
        <v>1582.06</v>
      </c>
      <c r="AW118" s="18">
        <f t="shared" si="9"/>
        <v>1774.87</v>
      </c>
      <c r="AX118" s="18">
        <f t="shared" si="9"/>
        <v>7273.53</v>
      </c>
      <c r="AY118" s="18">
        <f t="shared" si="9"/>
        <v>258.64</v>
      </c>
      <c r="AZ118" s="18">
        <f t="shared" si="9"/>
        <v>1866.82</v>
      </c>
      <c r="BA118" s="18">
        <f t="shared" si="9"/>
        <v>1615.15</v>
      </c>
      <c r="BB118" s="18">
        <f t="shared" si="9"/>
        <v>1172.08</v>
      </c>
      <c r="BC118" s="18">
        <f t="shared" si="9"/>
        <v>664.1</v>
      </c>
      <c r="BD118" s="18">
        <f t="shared" si="9"/>
        <v>0.2</v>
      </c>
      <c r="BE118" s="18">
        <f t="shared" si="9"/>
        <v>0.08</v>
      </c>
      <c r="BF118" s="18">
        <f t="shared" si="9"/>
        <v>0.05</v>
      </c>
      <c r="BG118" s="18">
        <f t="shared" si="9"/>
        <v>0.12</v>
      </c>
      <c r="BH118" s="18">
        <f t="shared" si="9"/>
        <v>0.13</v>
      </c>
      <c r="BI118" s="18">
        <f t="shared" si="9"/>
        <v>0.63</v>
      </c>
      <c r="BJ118" s="18">
        <f t="shared" si="9"/>
        <v>0</v>
      </c>
      <c r="BK118" s="18">
        <f t="shared" si="9"/>
        <v>3.4699999999999998</v>
      </c>
      <c r="BL118" s="18">
        <f t="shared" si="9"/>
        <v>0</v>
      </c>
      <c r="BM118" s="18">
        <f t="shared" si="9"/>
        <v>1.21</v>
      </c>
      <c r="BN118" s="18">
        <f t="shared" si="9"/>
        <v>0.05</v>
      </c>
      <c r="BO118" s="18">
        <f t="shared" si="9"/>
        <v>0.09</v>
      </c>
      <c r="BP118" s="18">
        <f t="shared" si="9"/>
        <v>0</v>
      </c>
      <c r="BQ118" s="18">
        <f t="shared" ref="BQ118:EB118" si="10">SUM(BQ106+BQ117)</f>
        <v>0.11</v>
      </c>
      <c r="BR118" s="18">
        <f t="shared" si="10"/>
        <v>0.24</v>
      </c>
      <c r="BS118" s="18">
        <f t="shared" si="10"/>
        <v>5.42</v>
      </c>
      <c r="BT118" s="18">
        <f t="shared" si="10"/>
        <v>0.01</v>
      </c>
      <c r="BU118" s="18">
        <f t="shared" si="10"/>
        <v>0</v>
      </c>
      <c r="BV118" s="18">
        <f t="shared" si="10"/>
        <v>9.09</v>
      </c>
      <c r="BW118" s="18">
        <f t="shared" si="10"/>
        <v>1.19</v>
      </c>
      <c r="BX118" s="18">
        <f t="shared" si="10"/>
        <v>0</v>
      </c>
      <c r="BY118" s="18">
        <f t="shared" si="10"/>
        <v>0</v>
      </c>
      <c r="BZ118" s="18">
        <f t="shared" si="10"/>
        <v>0</v>
      </c>
      <c r="CA118" s="18">
        <f t="shared" si="10"/>
        <v>0</v>
      </c>
      <c r="CB118" s="18">
        <f t="shared" si="10"/>
        <v>1107.1399999999999</v>
      </c>
      <c r="CC118" s="18">
        <f t="shared" si="10"/>
        <v>0</v>
      </c>
      <c r="CD118" s="18">
        <f t="shared" si="10"/>
        <v>0</v>
      </c>
      <c r="CE118" s="18">
        <f t="shared" si="10"/>
        <v>0</v>
      </c>
      <c r="CF118" s="18">
        <f t="shared" si="10"/>
        <v>0</v>
      </c>
      <c r="CG118" s="18">
        <f t="shared" si="10"/>
        <v>0</v>
      </c>
      <c r="CH118" s="18">
        <f t="shared" si="10"/>
        <v>0</v>
      </c>
      <c r="CI118" s="18">
        <f t="shared" si="10"/>
        <v>0</v>
      </c>
      <c r="CJ118" s="18">
        <f t="shared" si="10"/>
        <v>0</v>
      </c>
      <c r="CK118" s="18">
        <f t="shared" si="10"/>
        <v>0</v>
      </c>
      <c r="CL118" s="18">
        <f t="shared" si="10"/>
        <v>0</v>
      </c>
      <c r="CM118" s="18">
        <f t="shared" si="10"/>
        <v>0</v>
      </c>
      <c r="CN118" s="18">
        <f t="shared" si="10"/>
        <v>0</v>
      </c>
      <c r="CO118" s="18">
        <f t="shared" si="10"/>
        <v>0</v>
      </c>
      <c r="CP118" s="18">
        <f t="shared" si="10"/>
        <v>0</v>
      </c>
      <c r="CQ118" s="18">
        <f t="shared" si="10"/>
        <v>0</v>
      </c>
      <c r="CR118" s="18">
        <f t="shared" si="10"/>
        <v>0</v>
      </c>
      <c r="CS118" s="18">
        <f t="shared" si="10"/>
        <v>0</v>
      </c>
      <c r="CT118" s="18">
        <f t="shared" si="10"/>
        <v>0</v>
      </c>
      <c r="CU118" s="18">
        <f t="shared" si="10"/>
        <v>0</v>
      </c>
      <c r="CV118" s="18">
        <f t="shared" si="10"/>
        <v>0</v>
      </c>
      <c r="CW118" s="18">
        <f t="shared" si="10"/>
        <v>0</v>
      </c>
      <c r="CX118" s="18">
        <f t="shared" si="10"/>
        <v>0</v>
      </c>
      <c r="CY118" s="18">
        <f t="shared" si="10"/>
        <v>0</v>
      </c>
      <c r="CZ118" s="18">
        <f t="shared" si="10"/>
        <v>0</v>
      </c>
      <c r="DA118" s="18">
        <f t="shared" si="10"/>
        <v>0</v>
      </c>
      <c r="DB118" s="18">
        <f t="shared" si="10"/>
        <v>0</v>
      </c>
      <c r="DC118" s="18">
        <f t="shared" si="10"/>
        <v>0</v>
      </c>
      <c r="DD118" s="18">
        <f t="shared" si="10"/>
        <v>0</v>
      </c>
      <c r="DE118" s="18">
        <f t="shared" si="10"/>
        <v>0</v>
      </c>
      <c r="DF118" s="18">
        <f t="shared" si="10"/>
        <v>0</v>
      </c>
      <c r="DG118" s="18">
        <f t="shared" si="10"/>
        <v>0</v>
      </c>
      <c r="DH118" s="18">
        <f t="shared" si="10"/>
        <v>0</v>
      </c>
      <c r="DI118" s="18">
        <f t="shared" si="10"/>
        <v>0</v>
      </c>
      <c r="DJ118" s="18">
        <f t="shared" si="10"/>
        <v>0</v>
      </c>
      <c r="DK118" s="18">
        <f t="shared" si="10"/>
        <v>0</v>
      </c>
      <c r="DL118" s="18">
        <f t="shared" si="10"/>
        <v>0</v>
      </c>
      <c r="DM118" s="18">
        <f t="shared" si="10"/>
        <v>0</v>
      </c>
      <c r="DN118" s="18">
        <f t="shared" si="10"/>
        <v>0</v>
      </c>
      <c r="DO118" s="18">
        <f t="shared" si="10"/>
        <v>0</v>
      </c>
      <c r="DP118" s="18">
        <f t="shared" si="10"/>
        <v>0</v>
      </c>
      <c r="DQ118" s="18">
        <f t="shared" si="10"/>
        <v>0</v>
      </c>
      <c r="DR118" s="18">
        <f t="shared" si="10"/>
        <v>0</v>
      </c>
      <c r="DS118" s="18">
        <f t="shared" si="10"/>
        <v>0</v>
      </c>
      <c r="DT118" s="18">
        <f t="shared" si="10"/>
        <v>0</v>
      </c>
      <c r="DU118" s="18">
        <f t="shared" si="10"/>
        <v>0</v>
      </c>
      <c r="DV118" s="18">
        <f t="shared" si="10"/>
        <v>0</v>
      </c>
      <c r="DW118" s="18">
        <f t="shared" si="10"/>
        <v>0</v>
      </c>
      <c r="DX118" s="18">
        <f t="shared" si="10"/>
        <v>0</v>
      </c>
      <c r="DY118" s="18">
        <f t="shared" si="10"/>
        <v>0</v>
      </c>
      <c r="DZ118" s="18">
        <f t="shared" si="10"/>
        <v>0</v>
      </c>
      <c r="EA118" s="18">
        <f t="shared" si="10"/>
        <v>0</v>
      </c>
      <c r="EB118" s="18">
        <f t="shared" si="10"/>
        <v>0</v>
      </c>
      <c r="EC118" s="18">
        <f t="shared" ref="EC118:GN118" si="11">SUM(EC106+EC117)</f>
        <v>0</v>
      </c>
      <c r="ED118" s="18">
        <f t="shared" si="11"/>
        <v>0</v>
      </c>
      <c r="EE118" s="18">
        <f t="shared" si="11"/>
        <v>0</v>
      </c>
      <c r="EF118" s="18">
        <f t="shared" si="11"/>
        <v>0</v>
      </c>
      <c r="EG118" s="18">
        <f t="shared" si="11"/>
        <v>0</v>
      </c>
      <c r="EH118" s="18">
        <f t="shared" si="11"/>
        <v>0</v>
      </c>
      <c r="EI118" s="18">
        <f t="shared" si="11"/>
        <v>0</v>
      </c>
      <c r="EJ118" s="18">
        <f t="shared" si="11"/>
        <v>0</v>
      </c>
      <c r="EK118" s="18">
        <f t="shared" si="11"/>
        <v>0</v>
      </c>
      <c r="EL118" s="18">
        <f t="shared" si="11"/>
        <v>0</v>
      </c>
      <c r="EM118" s="18">
        <f t="shared" si="11"/>
        <v>0</v>
      </c>
      <c r="EN118" s="18">
        <f t="shared" si="11"/>
        <v>0</v>
      </c>
      <c r="EO118" s="18">
        <f t="shared" si="11"/>
        <v>0</v>
      </c>
      <c r="EP118" s="18">
        <f t="shared" si="11"/>
        <v>0</v>
      </c>
      <c r="EQ118" s="18">
        <f t="shared" si="11"/>
        <v>0</v>
      </c>
      <c r="ER118" s="18">
        <f t="shared" si="11"/>
        <v>0</v>
      </c>
      <c r="ES118" s="18">
        <f t="shared" si="11"/>
        <v>0</v>
      </c>
      <c r="ET118" s="18">
        <f t="shared" si="11"/>
        <v>0</v>
      </c>
      <c r="EU118" s="18">
        <f t="shared" si="11"/>
        <v>0</v>
      </c>
      <c r="EV118" s="18">
        <f t="shared" si="11"/>
        <v>0</v>
      </c>
      <c r="EW118" s="18">
        <f t="shared" si="11"/>
        <v>0</v>
      </c>
      <c r="EX118" s="18">
        <f t="shared" si="11"/>
        <v>0</v>
      </c>
      <c r="EY118" s="18">
        <f t="shared" si="11"/>
        <v>0</v>
      </c>
      <c r="EZ118" s="18">
        <f t="shared" si="11"/>
        <v>0</v>
      </c>
      <c r="FA118" s="18">
        <f t="shared" si="11"/>
        <v>0</v>
      </c>
      <c r="FB118" s="18">
        <f t="shared" si="11"/>
        <v>0</v>
      </c>
      <c r="FC118" s="18">
        <f t="shared" si="11"/>
        <v>0</v>
      </c>
      <c r="FD118" s="18">
        <f t="shared" si="11"/>
        <v>0</v>
      </c>
      <c r="FE118" s="18">
        <f t="shared" si="11"/>
        <v>0</v>
      </c>
      <c r="FF118" s="18">
        <f t="shared" si="11"/>
        <v>0</v>
      </c>
      <c r="FG118" s="18">
        <f t="shared" si="11"/>
        <v>0</v>
      </c>
      <c r="FH118" s="18">
        <f t="shared" si="11"/>
        <v>0</v>
      </c>
      <c r="FI118" s="18">
        <f t="shared" si="11"/>
        <v>0</v>
      </c>
      <c r="FJ118" s="18">
        <f t="shared" si="11"/>
        <v>0</v>
      </c>
      <c r="FK118" s="18">
        <f t="shared" si="11"/>
        <v>0</v>
      </c>
      <c r="FL118" s="18">
        <f t="shared" si="11"/>
        <v>0</v>
      </c>
      <c r="FM118" s="18">
        <f t="shared" si="11"/>
        <v>0</v>
      </c>
      <c r="FN118" s="18">
        <f t="shared" si="11"/>
        <v>0</v>
      </c>
      <c r="FO118" s="18">
        <f t="shared" si="11"/>
        <v>0</v>
      </c>
      <c r="FP118" s="18">
        <f t="shared" si="11"/>
        <v>0</v>
      </c>
      <c r="FQ118" s="18">
        <f t="shared" si="11"/>
        <v>0</v>
      </c>
      <c r="FR118" s="18">
        <f t="shared" si="11"/>
        <v>0</v>
      </c>
      <c r="FS118" s="18">
        <f t="shared" si="11"/>
        <v>0</v>
      </c>
      <c r="FT118" s="18">
        <f t="shared" si="11"/>
        <v>0</v>
      </c>
      <c r="FU118" s="18">
        <f t="shared" si="11"/>
        <v>0</v>
      </c>
      <c r="FV118" s="18">
        <f t="shared" si="11"/>
        <v>0</v>
      </c>
      <c r="FW118" s="18">
        <f t="shared" si="11"/>
        <v>0</v>
      </c>
      <c r="FX118" s="18">
        <f t="shared" si="11"/>
        <v>0</v>
      </c>
      <c r="FY118" s="18">
        <f t="shared" si="11"/>
        <v>0</v>
      </c>
      <c r="FZ118" s="18">
        <f t="shared" si="11"/>
        <v>0</v>
      </c>
      <c r="GA118" s="18">
        <f t="shared" si="11"/>
        <v>0</v>
      </c>
      <c r="GB118" s="18">
        <f t="shared" si="11"/>
        <v>0</v>
      </c>
      <c r="GC118" s="18">
        <f t="shared" si="11"/>
        <v>0</v>
      </c>
      <c r="GD118" s="18">
        <f t="shared" si="11"/>
        <v>0</v>
      </c>
      <c r="GE118" s="18">
        <f t="shared" si="11"/>
        <v>0</v>
      </c>
      <c r="GF118" s="18">
        <f t="shared" si="11"/>
        <v>0</v>
      </c>
      <c r="GG118" s="18">
        <f t="shared" si="11"/>
        <v>0</v>
      </c>
      <c r="GH118" s="18">
        <f t="shared" si="11"/>
        <v>0</v>
      </c>
      <c r="GI118" s="18">
        <f t="shared" si="11"/>
        <v>0</v>
      </c>
      <c r="GJ118" s="18">
        <f t="shared" si="11"/>
        <v>0</v>
      </c>
      <c r="GK118" s="18">
        <f t="shared" si="11"/>
        <v>0</v>
      </c>
      <c r="GL118" s="18">
        <f t="shared" si="11"/>
        <v>0</v>
      </c>
      <c r="GM118" s="18">
        <f t="shared" si="11"/>
        <v>0</v>
      </c>
      <c r="GN118" s="18">
        <f t="shared" si="11"/>
        <v>0</v>
      </c>
      <c r="GO118" s="18">
        <f t="shared" ref="GO118:IU118" si="12">SUM(GO106+GO117)</f>
        <v>0</v>
      </c>
      <c r="GP118" s="18">
        <f t="shared" si="12"/>
        <v>0</v>
      </c>
      <c r="GQ118" s="18">
        <f t="shared" si="12"/>
        <v>0</v>
      </c>
      <c r="GR118" s="18">
        <f t="shared" si="12"/>
        <v>0</v>
      </c>
      <c r="GS118" s="18">
        <f t="shared" si="12"/>
        <v>0</v>
      </c>
      <c r="GT118" s="18">
        <f t="shared" si="12"/>
        <v>0</v>
      </c>
      <c r="GU118" s="18">
        <f t="shared" si="12"/>
        <v>0</v>
      </c>
      <c r="GV118" s="18">
        <f t="shared" si="12"/>
        <v>0</v>
      </c>
      <c r="GW118" s="18">
        <f t="shared" si="12"/>
        <v>0</v>
      </c>
      <c r="GX118" s="18">
        <f t="shared" si="12"/>
        <v>0</v>
      </c>
      <c r="GY118" s="18">
        <f t="shared" si="12"/>
        <v>0</v>
      </c>
      <c r="GZ118" s="18">
        <f t="shared" si="12"/>
        <v>0</v>
      </c>
      <c r="HA118" s="18">
        <f t="shared" si="12"/>
        <v>0</v>
      </c>
      <c r="HB118" s="18">
        <f t="shared" si="12"/>
        <v>0</v>
      </c>
      <c r="HC118" s="18">
        <f t="shared" si="12"/>
        <v>0</v>
      </c>
      <c r="HD118" s="18">
        <f t="shared" si="12"/>
        <v>0</v>
      </c>
      <c r="HE118" s="18">
        <f t="shared" si="12"/>
        <v>0</v>
      </c>
      <c r="HF118" s="18">
        <f t="shared" si="12"/>
        <v>0</v>
      </c>
      <c r="HG118" s="18">
        <f t="shared" si="12"/>
        <v>0</v>
      </c>
      <c r="HH118" s="18">
        <f t="shared" si="12"/>
        <v>0</v>
      </c>
      <c r="HI118" s="18">
        <f t="shared" si="12"/>
        <v>0</v>
      </c>
      <c r="HJ118" s="18">
        <f t="shared" si="12"/>
        <v>0</v>
      </c>
      <c r="HK118" s="18">
        <f t="shared" si="12"/>
        <v>0</v>
      </c>
      <c r="HL118" s="18">
        <f t="shared" si="12"/>
        <v>0</v>
      </c>
      <c r="HM118" s="18">
        <f t="shared" si="12"/>
        <v>0</v>
      </c>
      <c r="HN118" s="18">
        <f t="shared" si="12"/>
        <v>0</v>
      </c>
      <c r="HO118" s="18">
        <f t="shared" si="12"/>
        <v>0</v>
      </c>
      <c r="HP118" s="18">
        <f t="shared" si="12"/>
        <v>0</v>
      </c>
      <c r="HQ118" s="18">
        <f t="shared" si="12"/>
        <v>0</v>
      </c>
      <c r="HR118" s="18">
        <f t="shared" si="12"/>
        <v>0</v>
      </c>
      <c r="HS118" s="18">
        <f t="shared" si="12"/>
        <v>0</v>
      </c>
      <c r="HT118" s="18">
        <f t="shared" si="12"/>
        <v>0</v>
      </c>
      <c r="HU118" s="18">
        <f t="shared" si="12"/>
        <v>0</v>
      </c>
      <c r="HV118" s="18">
        <f t="shared" si="12"/>
        <v>0</v>
      </c>
      <c r="HW118" s="18">
        <f t="shared" si="12"/>
        <v>0</v>
      </c>
      <c r="HX118" s="18">
        <f t="shared" si="12"/>
        <v>0</v>
      </c>
      <c r="HY118" s="18">
        <f t="shared" si="12"/>
        <v>0</v>
      </c>
      <c r="HZ118" s="18">
        <f t="shared" si="12"/>
        <v>0</v>
      </c>
      <c r="IA118" s="18">
        <f t="shared" si="12"/>
        <v>0</v>
      </c>
      <c r="IB118" s="18">
        <f t="shared" si="12"/>
        <v>0</v>
      </c>
      <c r="IC118" s="18">
        <f t="shared" si="12"/>
        <v>0</v>
      </c>
      <c r="ID118" s="18">
        <f t="shared" si="12"/>
        <v>0</v>
      </c>
      <c r="IE118" s="18">
        <f t="shared" si="12"/>
        <v>0</v>
      </c>
      <c r="IF118" s="18">
        <f t="shared" si="12"/>
        <v>0</v>
      </c>
      <c r="IG118" s="18">
        <f t="shared" si="12"/>
        <v>0</v>
      </c>
      <c r="IH118" s="18">
        <f t="shared" si="12"/>
        <v>0</v>
      </c>
      <c r="II118" s="18">
        <f t="shared" si="12"/>
        <v>0</v>
      </c>
      <c r="IJ118" s="18">
        <f t="shared" si="12"/>
        <v>0</v>
      </c>
      <c r="IK118" s="18">
        <f t="shared" si="12"/>
        <v>0</v>
      </c>
      <c r="IL118" s="18">
        <f t="shared" si="12"/>
        <v>0</v>
      </c>
      <c r="IM118" s="18">
        <f t="shared" si="12"/>
        <v>0</v>
      </c>
      <c r="IN118" s="18">
        <f t="shared" si="12"/>
        <v>0</v>
      </c>
      <c r="IO118" s="18">
        <f t="shared" si="12"/>
        <v>0</v>
      </c>
      <c r="IP118" s="18">
        <f t="shared" si="12"/>
        <v>0</v>
      </c>
      <c r="IQ118" s="18">
        <f t="shared" si="12"/>
        <v>0</v>
      </c>
      <c r="IR118" s="18">
        <f t="shared" si="12"/>
        <v>0</v>
      </c>
      <c r="IS118" s="18">
        <f t="shared" si="12"/>
        <v>0</v>
      </c>
      <c r="IT118" s="18">
        <f t="shared" si="12"/>
        <v>0</v>
      </c>
      <c r="IU118" s="18">
        <f t="shared" si="12"/>
        <v>0</v>
      </c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</row>
    <row r="119" spans="1:605" s="19" customFormat="1" ht="12.75" customHeight="1">
      <c r="A119" s="16"/>
      <c r="B119" s="17"/>
      <c r="C119" s="18"/>
      <c r="D119" s="18"/>
      <c r="E119" s="18"/>
      <c r="F119" s="18"/>
      <c r="G119" s="18"/>
      <c r="H119" s="18"/>
      <c r="I119" s="27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</row>
    <row r="121" spans="1:605" ht="12.75" customHeight="1">
      <c r="B121" s="20" t="s">
        <v>127</v>
      </c>
    </row>
    <row r="122" spans="1:605" ht="12.75" customHeight="1">
      <c r="B122" s="7" t="s">
        <v>87</v>
      </c>
    </row>
    <row r="123" spans="1:605" s="12" customFormat="1" ht="25.5" customHeight="1">
      <c r="A123" s="9" t="str">
        <f>"6/1"</f>
        <v>6/1</v>
      </c>
      <c r="B123" s="10" t="s">
        <v>111</v>
      </c>
      <c r="C123" s="11" t="str">
        <f>"60"</f>
        <v>60</v>
      </c>
      <c r="D123" s="11">
        <v>0.92</v>
      </c>
      <c r="E123" s="11">
        <v>0</v>
      </c>
      <c r="F123" s="11">
        <v>3.58</v>
      </c>
      <c r="G123" s="11">
        <v>3.58</v>
      </c>
      <c r="H123" s="11">
        <v>5.59</v>
      </c>
      <c r="I123" s="25">
        <v>55.615097999999996</v>
      </c>
      <c r="J123" s="11">
        <v>0.45</v>
      </c>
      <c r="K123" s="11">
        <v>2.34</v>
      </c>
      <c r="L123" s="11">
        <v>0</v>
      </c>
      <c r="M123" s="11">
        <v>0</v>
      </c>
      <c r="N123" s="11">
        <v>4.42</v>
      </c>
      <c r="O123" s="11">
        <v>0.06</v>
      </c>
      <c r="P123" s="11">
        <v>1.1100000000000001</v>
      </c>
      <c r="Q123" s="11">
        <v>0</v>
      </c>
      <c r="R123" s="11">
        <v>0</v>
      </c>
      <c r="S123" s="11">
        <v>0.16</v>
      </c>
      <c r="T123" s="11">
        <v>0.7</v>
      </c>
      <c r="U123" s="11">
        <v>121.53</v>
      </c>
      <c r="V123" s="11">
        <v>151.19999999999999</v>
      </c>
      <c r="W123" s="11">
        <v>24.84</v>
      </c>
      <c r="X123" s="11">
        <v>10.7</v>
      </c>
      <c r="Y123" s="11">
        <v>19.14</v>
      </c>
      <c r="Z123" s="11">
        <v>0.34</v>
      </c>
      <c r="AA123" s="11">
        <v>0</v>
      </c>
      <c r="AB123" s="11">
        <v>1137.78</v>
      </c>
      <c r="AC123" s="11">
        <v>193.35</v>
      </c>
      <c r="AD123" s="11">
        <v>1.67</v>
      </c>
      <c r="AE123" s="11">
        <v>0.02</v>
      </c>
      <c r="AF123" s="11">
        <v>0.02</v>
      </c>
      <c r="AG123" s="11">
        <v>0.4</v>
      </c>
      <c r="AH123" s="11">
        <v>0.51</v>
      </c>
      <c r="AI123" s="11">
        <v>20.32</v>
      </c>
      <c r="AJ123" s="12">
        <v>0</v>
      </c>
      <c r="AK123" s="12">
        <v>29.62</v>
      </c>
      <c r="AL123" s="12">
        <v>25.34</v>
      </c>
      <c r="AM123" s="12">
        <v>32.36</v>
      </c>
      <c r="AN123" s="12">
        <v>30.48</v>
      </c>
      <c r="AO123" s="12">
        <v>10.55</v>
      </c>
      <c r="AP123" s="12">
        <v>22.86</v>
      </c>
      <c r="AQ123" s="12">
        <v>5.16</v>
      </c>
      <c r="AR123" s="12">
        <v>27.61</v>
      </c>
      <c r="AS123" s="12">
        <v>35.83</v>
      </c>
      <c r="AT123" s="12">
        <v>41.34</v>
      </c>
      <c r="AU123" s="12">
        <v>88.55</v>
      </c>
      <c r="AV123" s="12">
        <v>13.67</v>
      </c>
      <c r="AW123" s="12">
        <v>23.46</v>
      </c>
      <c r="AX123" s="12">
        <v>143.38</v>
      </c>
      <c r="AY123" s="12">
        <v>0</v>
      </c>
      <c r="AZ123" s="12">
        <v>28.84</v>
      </c>
      <c r="BA123" s="12">
        <v>29.12</v>
      </c>
      <c r="BB123" s="12">
        <v>23.74</v>
      </c>
      <c r="BC123" s="12">
        <v>9.9499999999999993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0.22</v>
      </c>
      <c r="BL123" s="12">
        <v>0</v>
      </c>
      <c r="BM123" s="12">
        <v>0.14000000000000001</v>
      </c>
      <c r="BN123" s="12">
        <v>0.01</v>
      </c>
      <c r="BO123" s="12">
        <v>0.02</v>
      </c>
      <c r="BP123" s="12">
        <v>0</v>
      </c>
      <c r="BQ123" s="12">
        <v>0</v>
      </c>
      <c r="BR123" s="12">
        <v>0</v>
      </c>
      <c r="BS123" s="12">
        <v>0.84</v>
      </c>
      <c r="BT123" s="12">
        <v>0</v>
      </c>
      <c r="BU123" s="12">
        <v>0</v>
      </c>
      <c r="BV123" s="12">
        <v>2.08</v>
      </c>
      <c r="BW123" s="12">
        <v>0</v>
      </c>
      <c r="BX123" s="12">
        <v>0</v>
      </c>
      <c r="BY123" s="12">
        <v>0</v>
      </c>
      <c r="BZ123" s="12">
        <v>0</v>
      </c>
      <c r="CA123" s="12">
        <v>0</v>
      </c>
      <c r="CB123" s="12">
        <v>49.13</v>
      </c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</row>
    <row r="124" spans="1:605" s="12" customFormat="1" ht="25.5" customHeight="1">
      <c r="A124" s="9" t="str">
        <f>"56/8"</f>
        <v>56/8</v>
      </c>
      <c r="B124" s="10" t="s">
        <v>146</v>
      </c>
      <c r="C124" s="11" t="str">
        <f>"250"</f>
        <v>250</v>
      </c>
      <c r="D124" s="11">
        <v>17.559999999999999</v>
      </c>
      <c r="E124" s="11">
        <v>13.67</v>
      </c>
      <c r="F124" s="11">
        <v>13.37</v>
      </c>
      <c r="G124" s="11">
        <v>1.97</v>
      </c>
      <c r="H124" s="11">
        <v>39.28</v>
      </c>
      <c r="I124" s="25">
        <v>344.32178099999993</v>
      </c>
      <c r="J124" s="11">
        <v>6.42</v>
      </c>
      <c r="K124" s="11">
        <v>0.69</v>
      </c>
      <c r="L124" s="11">
        <v>0</v>
      </c>
      <c r="M124" s="11">
        <v>0</v>
      </c>
      <c r="N124" s="11">
        <v>4.0599999999999996</v>
      </c>
      <c r="O124" s="11">
        <v>31.54</v>
      </c>
      <c r="P124" s="11">
        <v>3.68</v>
      </c>
      <c r="Q124" s="11">
        <v>0</v>
      </c>
      <c r="R124" s="11">
        <v>0</v>
      </c>
      <c r="S124" s="11">
        <v>0.55000000000000004</v>
      </c>
      <c r="T124" s="11">
        <v>3.93</v>
      </c>
      <c r="U124" s="11">
        <v>278.24</v>
      </c>
      <c r="V124" s="11">
        <v>1351.23</v>
      </c>
      <c r="W124" s="11">
        <v>35.869999999999997</v>
      </c>
      <c r="X124" s="11">
        <v>64.650000000000006</v>
      </c>
      <c r="Y124" s="11">
        <v>251.63</v>
      </c>
      <c r="Z124" s="11">
        <v>3.8</v>
      </c>
      <c r="AA124" s="11">
        <v>12.3</v>
      </c>
      <c r="AB124" s="11">
        <v>1002.52</v>
      </c>
      <c r="AC124" s="11">
        <v>228.63</v>
      </c>
      <c r="AD124" s="11">
        <v>1.1200000000000001</v>
      </c>
      <c r="AE124" s="11">
        <v>0.24</v>
      </c>
      <c r="AF124" s="11">
        <v>0.24</v>
      </c>
      <c r="AG124" s="11">
        <v>5.05</v>
      </c>
      <c r="AH124" s="11">
        <v>10.15</v>
      </c>
      <c r="AI124" s="11">
        <v>18.2</v>
      </c>
      <c r="AJ124" s="12">
        <v>0</v>
      </c>
      <c r="AK124" s="12">
        <v>773.85</v>
      </c>
      <c r="AL124" s="12">
        <v>629.4</v>
      </c>
      <c r="AM124" s="12">
        <v>1132.3</v>
      </c>
      <c r="AN124" s="12">
        <v>1874.51</v>
      </c>
      <c r="AO124" s="12">
        <v>334.58</v>
      </c>
      <c r="AP124" s="12">
        <v>643.66</v>
      </c>
      <c r="AQ124" s="12">
        <v>190.69</v>
      </c>
      <c r="AR124" s="12">
        <v>642.25</v>
      </c>
      <c r="AS124" s="12">
        <v>873.09</v>
      </c>
      <c r="AT124" s="12">
        <v>1058.52</v>
      </c>
      <c r="AU124" s="12">
        <v>1381.61</v>
      </c>
      <c r="AV124" s="12">
        <v>514.1</v>
      </c>
      <c r="AW124" s="12">
        <v>724.07</v>
      </c>
      <c r="AX124" s="12">
        <v>2585.1</v>
      </c>
      <c r="AY124" s="12">
        <v>191.48</v>
      </c>
      <c r="AZ124" s="12">
        <v>535.11</v>
      </c>
      <c r="BA124" s="12">
        <v>616.80999999999995</v>
      </c>
      <c r="BB124" s="12">
        <v>519.86</v>
      </c>
      <c r="BC124" s="12">
        <v>212.39</v>
      </c>
      <c r="BD124" s="12">
        <v>0.05</v>
      </c>
      <c r="BE124" s="12">
        <v>0.02</v>
      </c>
      <c r="BF124" s="12">
        <v>0.01</v>
      </c>
      <c r="BG124" s="12">
        <v>0.03</v>
      </c>
      <c r="BH124" s="12">
        <v>0.03</v>
      </c>
      <c r="BI124" s="12">
        <v>0.14000000000000001</v>
      </c>
      <c r="BJ124" s="12">
        <v>0</v>
      </c>
      <c r="BK124" s="12">
        <v>0.57999999999999996</v>
      </c>
      <c r="BL124" s="12">
        <v>0</v>
      </c>
      <c r="BM124" s="12">
        <v>0.19</v>
      </c>
      <c r="BN124" s="12">
        <v>0</v>
      </c>
      <c r="BO124" s="12">
        <v>0.01</v>
      </c>
      <c r="BP124" s="12">
        <v>0</v>
      </c>
      <c r="BQ124" s="12">
        <v>0.03</v>
      </c>
      <c r="BR124" s="12">
        <v>0.05</v>
      </c>
      <c r="BS124" s="12">
        <v>0.84</v>
      </c>
      <c r="BT124" s="12">
        <v>0</v>
      </c>
      <c r="BU124" s="12">
        <v>0</v>
      </c>
      <c r="BV124" s="12">
        <v>0.79</v>
      </c>
      <c r="BW124" s="12">
        <v>0</v>
      </c>
      <c r="BX124" s="12">
        <v>0</v>
      </c>
      <c r="BY124" s="12">
        <v>0</v>
      </c>
      <c r="BZ124" s="12">
        <v>0</v>
      </c>
      <c r="CA124" s="12">
        <v>0</v>
      </c>
      <c r="CB124" s="12">
        <v>240.01</v>
      </c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</row>
    <row r="125" spans="1:605" s="12" customFormat="1" ht="12.75" customHeight="1">
      <c r="A125" s="9" t="str">
        <f>"37/10"</f>
        <v>37/10</v>
      </c>
      <c r="B125" s="10" t="s">
        <v>129</v>
      </c>
      <c r="C125" s="11" t="str">
        <f>"200"</f>
        <v>200</v>
      </c>
      <c r="D125" s="11">
        <v>0.24</v>
      </c>
      <c r="E125" s="11">
        <v>0</v>
      </c>
      <c r="F125" s="11">
        <v>0.1</v>
      </c>
      <c r="G125" s="11">
        <v>0.1</v>
      </c>
      <c r="H125" s="11">
        <v>19.489999999999998</v>
      </c>
      <c r="I125" s="25">
        <v>74.31777000000001</v>
      </c>
      <c r="J125" s="11">
        <v>0.02</v>
      </c>
      <c r="K125" s="11">
        <v>0</v>
      </c>
      <c r="L125" s="11">
        <v>0</v>
      </c>
      <c r="M125" s="11">
        <v>0</v>
      </c>
      <c r="N125" s="11">
        <v>17.52</v>
      </c>
      <c r="O125" s="11">
        <v>0.43</v>
      </c>
      <c r="P125" s="11">
        <v>1.54</v>
      </c>
      <c r="Q125" s="11">
        <v>0</v>
      </c>
      <c r="R125" s="11">
        <v>0</v>
      </c>
      <c r="S125" s="11">
        <v>0.35</v>
      </c>
      <c r="T125" s="11">
        <v>0.35</v>
      </c>
      <c r="U125" s="11">
        <v>0.89</v>
      </c>
      <c r="V125" s="11">
        <v>3.86</v>
      </c>
      <c r="W125" s="11">
        <v>4.51</v>
      </c>
      <c r="X125" s="11">
        <v>1.1399999999999999</v>
      </c>
      <c r="Y125" s="11">
        <v>1.1200000000000001</v>
      </c>
      <c r="Z125" s="11">
        <v>0.23</v>
      </c>
      <c r="AA125" s="11">
        <v>0</v>
      </c>
      <c r="AB125" s="11">
        <v>351</v>
      </c>
      <c r="AC125" s="11">
        <v>65.099999999999994</v>
      </c>
      <c r="AD125" s="11">
        <v>0.26</v>
      </c>
      <c r="AE125" s="11">
        <v>0.01</v>
      </c>
      <c r="AF125" s="11">
        <v>0.02</v>
      </c>
      <c r="AG125" s="11">
        <v>0.08</v>
      </c>
      <c r="AH125" s="11">
        <v>0.11</v>
      </c>
      <c r="AI125" s="11">
        <v>39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0</v>
      </c>
      <c r="BQ125" s="12">
        <v>0</v>
      </c>
      <c r="BR125" s="12">
        <v>0</v>
      </c>
      <c r="BS125" s="12">
        <v>0</v>
      </c>
      <c r="BT125" s="12">
        <v>0</v>
      </c>
      <c r="BU125" s="12">
        <v>0</v>
      </c>
      <c r="BV125" s="12">
        <v>0</v>
      </c>
      <c r="BW125" s="12">
        <v>0</v>
      </c>
      <c r="BX125" s="12">
        <v>0</v>
      </c>
      <c r="BY125" s="12">
        <v>0</v>
      </c>
      <c r="BZ125" s="12">
        <v>0</v>
      </c>
      <c r="CA125" s="12">
        <v>0</v>
      </c>
      <c r="CB125" s="12">
        <v>239.02</v>
      </c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</row>
    <row r="126" spans="1:605" s="12" customFormat="1" ht="12.75" customHeight="1">
      <c r="A126" s="9" t="str">
        <f>"пром."</f>
        <v>пром.</v>
      </c>
      <c r="B126" s="10" t="s">
        <v>91</v>
      </c>
      <c r="C126" s="11" t="str">
        <f>"25"</f>
        <v>25</v>
      </c>
      <c r="D126" s="11">
        <v>1.67</v>
      </c>
      <c r="E126" s="11">
        <v>0</v>
      </c>
      <c r="F126" s="11">
        <v>0.18</v>
      </c>
      <c r="G126" s="11">
        <v>0</v>
      </c>
      <c r="H126" s="11">
        <v>12.55</v>
      </c>
      <c r="I126" s="25">
        <v>52.635800000000003</v>
      </c>
      <c r="J126" s="11">
        <v>0</v>
      </c>
      <c r="K126" s="11">
        <v>0</v>
      </c>
      <c r="L126" s="11">
        <v>0</v>
      </c>
      <c r="M126" s="11">
        <v>0</v>
      </c>
      <c r="N126" s="11">
        <v>10.7</v>
      </c>
      <c r="O126" s="11">
        <v>0</v>
      </c>
      <c r="P126" s="11">
        <v>1.85</v>
      </c>
      <c r="Q126" s="11">
        <v>0</v>
      </c>
      <c r="R126" s="11">
        <v>0</v>
      </c>
      <c r="S126" s="11">
        <v>0</v>
      </c>
      <c r="T126" s="11">
        <v>3.01</v>
      </c>
      <c r="U126" s="11">
        <v>10.08</v>
      </c>
      <c r="V126" s="11">
        <v>468.1</v>
      </c>
      <c r="W126" s="11">
        <v>185.09</v>
      </c>
      <c r="X126" s="11">
        <v>58.12</v>
      </c>
      <c r="Y126" s="11">
        <v>52.43</v>
      </c>
      <c r="Z126" s="11">
        <v>6.22</v>
      </c>
      <c r="AA126" s="11">
        <v>840</v>
      </c>
      <c r="AB126" s="11">
        <v>0</v>
      </c>
      <c r="AC126" s="11">
        <v>52.5</v>
      </c>
      <c r="AD126" s="11">
        <v>0.42</v>
      </c>
      <c r="AE126" s="11">
        <v>0.05</v>
      </c>
      <c r="AF126" s="11">
        <v>0.27</v>
      </c>
      <c r="AG126" s="11">
        <v>0</v>
      </c>
      <c r="AH126" s="11">
        <v>2.2400000000000002</v>
      </c>
      <c r="AI126" s="11">
        <v>12.5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0.01</v>
      </c>
      <c r="BH126" s="12">
        <v>0</v>
      </c>
      <c r="BI126" s="12">
        <v>0.02</v>
      </c>
      <c r="BJ126" s="12">
        <v>0</v>
      </c>
      <c r="BK126" s="12">
        <v>0.22</v>
      </c>
      <c r="BL126" s="12">
        <v>0</v>
      </c>
      <c r="BM126" s="12">
        <v>7.0000000000000007E-2</v>
      </c>
      <c r="BN126" s="12">
        <v>0</v>
      </c>
      <c r="BO126" s="12">
        <v>0</v>
      </c>
      <c r="BP126" s="12">
        <v>0</v>
      </c>
      <c r="BQ126" s="12">
        <v>0</v>
      </c>
      <c r="BR126" s="12">
        <v>0.02</v>
      </c>
      <c r="BS126" s="12">
        <v>7.0000000000000007E-2</v>
      </c>
      <c r="BT126" s="12">
        <v>0</v>
      </c>
      <c r="BU126" s="12">
        <v>0</v>
      </c>
      <c r="BV126" s="12">
        <v>0.14000000000000001</v>
      </c>
      <c r="BW126" s="12">
        <v>0.54</v>
      </c>
      <c r="BX126" s="12">
        <v>0</v>
      </c>
      <c r="BY126" s="12">
        <v>0</v>
      </c>
      <c r="BZ126" s="12">
        <v>0</v>
      </c>
      <c r="CA126" s="12">
        <v>0</v>
      </c>
      <c r="CB126" s="12">
        <v>2</v>
      </c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</row>
    <row r="127" spans="1:605" s="3" customFormat="1" ht="12.75" customHeight="1">
      <c r="A127" s="13" t="str">
        <f>"пром."</f>
        <v>пром.</v>
      </c>
      <c r="B127" s="14" t="s">
        <v>92</v>
      </c>
      <c r="C127" s="15" t="str">
        <f>"20"</f>
        <v>20</v>
      </c>
      <c r="D127" s="15">
        <v>1.32</v>
      </c>
      <c r="E127" s="15">
        <v>0</v>
      </c>
      <c r="F127" s="15">
        <v>0.24</v>
      </c>
      <c r="G127" s="15">
        <v>0.24</v>
      </c>
      <c r="H127" s="15">
        <v>8.34</v>
      </c>
      <c r="I127" s="26">
        <v>38.676000000000002</v>
      </c>
      <c r="J127" s="15">
        <v>0.04</v>
      </c>
      <c r="K127" s="15">
        <v>0</v>
      </c>
      <c r="L127" s="15">
        <v>0</v>
      </c>
      <c r="M127" s="15">
        <v>0</v>
      </c>
      <c r="N127" s="15">
        <v>0.24</v>
      </c>
      <c r="O127" s="15">
        <v>6.44</v>
      </c>
      <c r="P127" s="15">
        <v>1.66</v>
      </c>
      <c r="Q127" s="15">
        <v>0</v>
      </c>
      <c r="R127" s="15">
        <v>0</v>
      </c>
      <c r="S127" s="15">
        <v>0.2</v>
      </c>
      <c r="T127" s="15">
        <v>0.5</v>
      </c>
      <c r="U127" s="15">
        <v>122</v>
      </c>
      <c r="V127" s="15">
        <v>49</v>
      </c>
      <c r="W127" s="15">
        <v>7</v>
      </c>
      <c r="X127" s="15">
        <v>9.4</v>
      </c>
      <c r="Y127" s="15">
        <v>31.6</v>
      </c>
      <c r="Z127" s="15">
        <v>0.78</v>
      </c>
      <c r="AA127" s="15">
        <v>0</v>
      </c>
      <c r="AB127" s="15">
        <v>1</v>
      </c>
      <c r="AC127" s="15">
        <v>0.2</v>
      </c>
      <c r="AD127" s="15">
        <v>0.28000000000000003</v>
      </c>
      <c r="AE127" s="15">
        <v>0.04</v>
      </c>
      <c r="AF127" s="15">
        <v>0.02</v>
      </c>
      <c r="AG127" s="15">
        <v>0.14000000000000001</v>
      </c>
      <c r="AH127" s="15">
        <v>0.4</v>
      </c>
      <c r="AI127" s="15">
        <v>0</v>
      </c>
      <c r="AJ127" s="3">
        <v>0</v>
      </c>
      <c r="AK127" s="3">
        <v>64.400000000000006</v>
      </c>
      <c r="AL127" s="3">
        <v>49.6</v>
      </c>
      <c r="AM127" s="3">
        <v>85.4</v>
      </c>
      <c r="AN127" s="3">
        <v>44.6</v>
      </c>
      <c r="AO127" s="3">
        <v>18.600000000000001</v>
      </c>
      <c r="AP127" s="3">
        <v>39.6</v>
      </c>
      <c r="AQ127" s="3">
        <v>16</v>
      </c>
      <c r="AR127" s="3">
        <v>74.2</v>
      </c>
      <c r="AS127" s="3">
        <v>59.4</v>
      </c>
      <c r="AT127" s="3">
        <v>58.2</v>
      </c>
      <c r="AU127" s="3">
        <v>92.8</v>
      </c>
      <c r="AV127" s="3">
        <v>24.8</v>
      </c>
      <c r="AW127" s="3">
        <v>62</v>
      </c>
      <c r="AX127" s="3">
        <v>311.8</v>
      </c>
      <c r="AY127" s="3">
        <v>0</v>
      </c>
      <c r="AZ127" s="3">
        <v>105.2</v>
      </c>
      <c r="BA127" s="3">
        <v>58.2</v>
      </c>
      <c r="BB127" s="3">
        <v>36</v>
      </c>
      <c r="BC127" s="3">
        <v>26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0</v>
      </c>
      <c r="BK127" s="3">
        <v>0.03</v>
      </c>
      <c r="BL127" s="3">
        <v>0</v>
      </c>
      <c r="BM127" s="3">
        <v>0</v>
      </c>
      <c r="BN127" s="3">
        <v>0</v>
      </c>
      <c r="BO127" s="3">
        <v>0</v>
      </c>
      <c r="BP127" s="3">
        <v>0</v>
      </c>
      <c r="BQ127" s="3">
        <v>0</v>
      </c>
      <c r="BR127" s="3">
        <v>0</v>
      </c>
      <c r="BS127" s="3">
        <v>0.02</v>
      </c>
      <c r="BT127" s="3">
        <v>0</v>
      </c>
      <c r="BU127" s="3">
        <v>0</v>
      </c>
      <c r="BV127" s="3">
        <v>0.1</v>
      </c>
      <c r="BW127" s="3">
        <v>0.02</v>
      </c>
      <c r="BX127" s="3">
        <v>0</v>
      </c>
      <c r="BY127" s="3">
        <v>0</v>
      </c>
      <c r="BZ127" s="3">
        <v>0</v>
      </c>
      <c r="CA127" s="3">
        <v>0</v>
      </c>
      <c r="CB127" s="3">
        <v>9.4</v>
      </c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</row>
    <row r="128" spans="1:605" s="19" customFormat="1" ht="12.75" customHeight="1">
      <c r="A128" s="16"/>
      <c r="B128" s="17" t="s">
        <v>93</v>
      </c>
      <c r="C128" s="18"/>
      <c r="D128" s="18">
        <v>21.71</v>
      </c>
      <c r="E128" s="18">
        <v>13.67</v>
      </c>
      <c r="F128" s="18">
        <v>17.47</v>
      </c>
      <c r="G128" s="18">
        <v>5.89</v>
      </c>
      <c r="H128" s="18">
        <v>85.25</v>
      </c>
      <c r="I128" s="27">
        <v>565.57000000000005</v>
      </c>
      <c r="J128" s="18">
        <v>6.92</v>
      </c>
      <c r="K128" s="18">
        <v>3.03</v>
      </c>
      <c r="L128" s="18">
        <v>0</v>
      </c>
      <c r="M128" s="18">
        <v>0</v>
      </c>
      <c r="N128" s="18">
        <v>36.94</v>
      </c>
      <c r="O128" s="18">
        <v>38.47</v>
      </c>
      <c r="P128" s="18">
        <v>9.84</v>
      </c>
      <c r="Q128" s="18">
        <v>0</v>
      </c>
      <c r="R128" s="18">
        <v>0</v>
      </c>
      <c r="S128" s="18">
        <v>1.25</v>
      </c>
      <c r="T128" s="18">
        <v>8.48</v>
      </c>
      <c r="U128" s="18">
        <v>532.74</v>
      </c>
      <c r="V128" s="18">
        <v>2023.38</v>
      </c>
      <c r="W128" s="18">
        <v>257.31</v>
      </c>
      <c r="X128" s="18">
        <v>144.01</v>
      </c>
      <c r="Y128" s="18">
        <v>355.91</v>
      </c>
      <c r="Z128" s="18">
        <v>11.38</v>
      </c>
      <c r="AA128" s="18">
        <v>852.3</v>
      </c>
      <c r="AB128" s="18">
        <v>2492.3000000000002</v>
      </c>
      <c r="AC128" s="18">
        <v>539.78</v>
      </c>
      <c r="AD128" s="18">
        <v>3.74</v>
      </c>
      <c r="AE128" s="18">
        <v>0.35</v>
      </c>
      <c r="AF128" s="18">
        <v>0.56000000000000005</v>
      </c>
      <c r="AG128" s="18">
        <v>5.67</v>
      </c>
      <c r="AH128" s="18">
        <v>13.4</v>
      </c>
      <c r="AI128" s="18">
        <v>90.02</v>
      </c>
      <c r="AJ128" s="19">
        <v>0</v>
      </c>
      <c r="AK128" s="19">
        <v>867.87</v>
      </c>
      <c r="AL128" s="19">
        <v>704.34</v>
      </c>
      <c r="AM128" s="19">
        <v>1250.06</v>
      </c>
      <c r="AN128" s="19">
        <v>1949.58</v>
      </c>
      <c r="AO128" s="19">
        <v>363.73</v>
      </c>
      <c r="AP128" s="19">
        <v>706.11</v>
      </c>
      <c r="AQ128" s="19">
        <v>211.85</v>
      </c>
      <c r="AR128" s="19">
        <v>744.06</v>
      </c>
      <c r="AS128" s="19">
        <v>968.32</v>
      </c>
      <c r="AT128" s="19">
        <v>1158.06</v>
      </c>
      <c r="AU128" s="19">
        <v>1562.96</v>
      </c>
      <c r="AV128" s="19">
        <v>552.57000000000005</v>
      </c>
      <c r="AW128" s="19">
        <v>809.52</v>
      </c>
      <c r="AX128" s="19">
        <v>3040.29</v>
      </c>
      <c r="AY128" s="19">
        <v>191.48</v>
      </c>
      <c r="AZ128" s="19">
        <v>669.15</v>
      </c>
      <c r="BA128" s="19">
        <v>704.14</v>
      </c>
      <c r="BB128" s="19">
        <v>579.6</v>
      </c>
      <c r="BC128" s="19">
        <v>248.34</v>
      </c>
      <c r="BD128" s="19">
        <v>0.05</v>
      </c>
      <c r="BE128" s="19">
        <v>0.02</v>
      </c>
      <c r="BF128" s="19">
        <v>0.01</v>
      </c>
      <c r="BG128" s="19">
        <v>0.03</v>
      </c>
      <c r="BH128" s="19">
        <v>0.03</v>
      </c>
      <c r="BI128" s="19">
        <v>0.17</v>
      </c>
      <c r="BJ128" s="19">
        <v>0</v>
      </c>
      <c r="BK128" s="19">
        <v>1.05</v>
      </c>
      <c r="BL128" s="19">
        <v>0</v>
      </c>
      <c r="BM128" s="19">
        <v>0.41</v>
      </c>
      <c r="BN128" s="19">
        <v>0.02</v>
      </c>
      <c r="BO128" s="19">
        <v>0.03</v>
      </c>
      <c r="BP128" s="19">
        <v>0</v>
      </c>
      <c r="BQ128" s="19">
        <v>0.03</v>
      </c>
      <c r="BR128" s="19">
        <v>7.0000000000000007E-2</v>
      </c>
      <c r="BS128" s="19">
        <v>1.76</v>
      </c>
      <c r="BT128" s="19">
        <v>0</v>
      </c>
      <c r="BU128" s="19">
        <v>0</v>
      </c>
      <c r="BV128" s="19">
        <v>3.11</v>
      </c>
      <c r="BW128" s="19">
        <v>0.56000000000000005</v>
      </c>
      <c r="BX128" s="19">
        <v>0</v>
      </c>
      <c r="BY128" s="19">
        <v>0</v>
      </c>
      <c r="BZ128" s="19">
        <v>0</v>
      </c>
      <c r="CA128" s="19">
        <v>0</v>
      </c>
      <c r="CB128" s="19">
        <v>539.55999999999995</v>
      </c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</row>
    <row r="129" spans="1:605" ht="12.75" customHeight="1">
      <c r="B129" s="7" t="s">
        <v>96</v>
      </c>
    </row>
    <row r="130" spans="1:605" s="12" customFormat="1" ht="12.75" customHeight="1">
      <c r="A130" s="9" t="s">
        <v>168</v>
      </c>
      <c r="B130" s="10" t="s">
        <v>147</v>
      </c>
      <c r="C130" s="11" t="str">
        <f>"60"</f>
        <v>60</v>
      </c>
      <c r="D130" s="11">
        <v>0.47</v>
      </c>
      <c r="E130" s="11">
        <v>0</v>
      </c>
      <c r="F130" s="11">
        <v>0.06</v>
      </c>
      <c r="G130" s="11">
        <v>0.06</v>
      </c>
      <c r="H130" s="11">
        <v>2.06</v>
      </c>
      <c r="I130" s="25">
        <v>9.3668399999999998</v>
      </c>
      <c r="J130" s="11">
        <v>0</v>
      </c>
      <c r="K130" s="11">
        <v>0</v>
      </c>
      <c r="L130" s="11">
        <v>0</v>
      </c>
      <c r="M130" s="11">
        <v>0</v>
      </c>
      <c r="N130" s="11">
        <v>1.41</v>
      </c>
      <c r="O130" s="11">
        <v>0.06</v>
      </c>
      <c r="P130" s="11">
        <v>0.59</v>
      </c>
      <c r="Q130" s="11">
        <v>0</v>
      </c>
      <c r="R130" s="11">
        <v>0</v>
      </c>
      <c r="S130" s="11">
        <v>0.06</v>
      </c>
      <c r="T130" s="11">
        <v>0.28999999999999998</v>
      </c>
      <c r="U130" s="11">
        <v>4.7</v>
      </c>
      <c r="V130" s="11">
        <v>82.91</v>
      </c>
      <c r="W130" s="11">
        <v>13.52</v>
      </c>
      <c r="X130" s="11">
        <v>8.23</v>
      </c>
      <c r="Y130" s="11">
        <v>24.7</v>
      </c>
      <c r="Z130" s="11">
        <v>0.35</v>
      </c>
      <c r="AA130" s="11">
        <v>0</v>
      </c>
      <c r="AB130" s="11">
        <v>35.28</v>
      </c>
      <c r="AC130" s="11">
        <v>6</v>
      </c>
      <c r="AD130" s="11">
        <v>0.06</v>
      </c>
      <c r="AE130" s="11">
        <v>0.02</v>
      </c>
      <c r="AF130" s="11">
        <v>0.02</v>
      </c>
      <c r="AG130" s="11">
        <v>0.12</v>
      </c>
      <c r="AH130" s="11">
        <v>0.18</v>
      </c>
      <c r="AI130" s="11">
        <v>5.88</v>
      </c>
      <c r="AJ130" s="12">
        <v>0</v>
      </c>
      <c r="AK130" s="12">
        <v>15.88</v>
      </c>
      <c r="AL130" s="12">
        <v>12.35</v>
      </c>
      <c r="AM130" s="12">
        <v>17.64</v>
      </c>
      <c r="AN130" s="12">
        <v>15.29</v>
      </c>
      <c r="AO130" s="12">
        <v>3.53</v>
      </c>
      <c r="AP130" s="12">
        <v>12.35</v>
      </c>
      <c r="AQ130" s="12">
        <v>2.94</v>
      </c>
      <c r="AR130" s="12">
        <v>10</v>
      </c>
      <c r="AS130" s="12">
        <v>15.29</v>
      </c>
      <c r="AT130" s="12">
        <v>26.46</v>
      </c>
      <c r="AU130" s="12">
        <v>31.16</v>
      </c>
      <c r="AV130" s="12">
        <v>5.88</v>
      </c>
      <c r="AW130" s="12">
        <v>16.46</v>
      </c>
      <c r="AX130" s="12">
        <v>82.32</v>
      </c>
      <c r="AY130" s="12">
        <v>0</v>
      </c>
      <c r="AZ130" s="12">
        <v>10</v>
      </c>
      <c r="BA130" s="12">
        <v>15.88</v>
      </c>
      <c r="BB130" s="12">
        <v>12.35</v>
      </c>
      <c r="BC130" s="12">
        <v>4.12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2">
        <v>0</v>
      </c>
      <c r="BJ130" s="12">
        <v>0</v>
      </c>
      <c r="BK130" s="12">
        <v>0</v>
      </c>
      <c r="BL130" s="12">
        <v>0</v>
      </c>
      <c r="BM130" s="12">
        <v>0</v>
      </c>
      <c r="BN130" s="12">
        <v>0</v>
      </c>
      <c r="BO130" s="12">
        <v>0</v>
      </c>
      <c r="BP130" s="12">
        <v>0</v>
      </c>
      <c r="BQ130" s="12">
        <v>0</v>
      </c>
      <c r="BR130" s="12">
        <v>0</v>
      </c>
      <c r="BS130" s="12">
        <v>0</v>
      </c>
      <c r="BT130" s="12">
        <v>0</v>
      </c>
      <c r="BU130" s="12">
        <v>0</v>
      </c>
      <c r="BV130" s="12">
        <v>0</v>
      </c>
      <c r="BW130" s="12">
        <v>0</v>
      </c>
      <c r="BX130" s="12">
        <v>0</v>
      </c>
      <c r="BY130" s="12">
        <v>0</v>
      </c>
      <c r="BZ130" s="12">
        <v>0</v>
      </c>
      <c r="CA130" s="12">
        <v>0</v>
      </c>
      <c r="CB130" s="12">
        <v>57</v>
      </c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</row>
    <row r="131" spans="1:605" s="12" customFormat="1" ht="12.75" customHeight="1">
      <c r="A131" s="9" t="str">
        <f>"7/2"</f>
        <v>7/2</v>
      </c>
      <c r="B131" s="10" t="s">
        <v>148</v>
      </c>
      <c r="C131" s="11" t="str">
        <f>"250"</f>
        <v>250</v>
      </c>
      <c r="D131" s="11">
        <v>1.93</v>
      </c>
      <c r="E131" s="11">
        <v>0</v>
      </c>
      <c r="F131" s="11">
        <v>3.03</v>
      </c>
      <c r="G131" s="11">
        <v>2.69</v>
      </c>
      <c r="H131" s="11">
        <v>10.02</v>
      </c>
      <c r="I131" s="25">
        <v>71.502172099999996</v>
      </c>
      <c r="J131" s="11">
        <v>0.79</v>
      </c>
      <c r="K131" s="11">
        <v>1.63</v>
      </c>
      <c r="L131" s="11">
        <v>0</v>
      </c>
      <c r="M131" s="11">
        <v>0</v>
      </c>
      <c r="N131" s="11">
        <v>4.53</v>
      </c>
      <c r="O131" s="11">
        <v>3.5</v>
      </c>
      <c r="P131" s="11">
        <v>1.99</v>
      </c>
      <c r="Q131" s="11">
        <v>0</v>
      </c>
      <c r="R131" s="11">
        <v>0</v>
      </c>
      <c r="S131" s="11">
        <v>0.33</v>
      </c>
      <c r="T131" s="11">
        <v>1.46</v>
      </c>
      <c r="U131" s="11">
        <v>207.93</v>
      </c>
      <c r="V131" s="11">
        <v>331.58</v>
      </c>
      <c r="W131" s="11">
        <v>39.630000000000003</v>
      </c>
      <c r="X131" s="11">
        <v>19.47</v>
      </c>
      <c r="Y131" s="11">
        <v>43.22</v>
      </c>
      <c r="Z131" s="11">
        <v>0.68</v>
      </c>
      <c r="AA131" s="11">
        <v>3</v>
      </c>
      <c r="AB131" s="11">
        <v>1215.5999999999999</v>
      </c>
      <c r="AC131" s="11">
        <v>257.98</v>
      </c>
      <c r="AD131" s="11">
        <v>1.27</v>
      </c>
      <c r="AE131" s="11">
        <v>0.04</v>
      </c>
      <c r="AF131" s="11">
        <v>0.05</v>
      </c>
      <c r="AG131" s="11">
        <v>0.73</v>
      </c>
      <c r="AH131" s="11">
        <v>1.23</v>
      </c>
      <c r="AI131" s="11">
        <v>13.88</v>
      </c>
      <c r="AJ131" s="12">
        <v>0</v>
      </c>
      <c r="AK131" s="12">
        <v>93.65</v>
      </c>
      <c r="AL131" s="12">
        <v>79.650000000000006</v>
      </c>
      <c r="AM131" s="12">
        <v>132.4</v>
      </c>
      <c r="AN131" s="12">
        <v>132.99</v>
      </c>
      <c r="AO131" s="12">
        <v>40.54</v>
      </c>
      <c r="AP131" s="12">
        <v>79.97</v>
      </c>
      <c r="AQ131" s="12">
        <v>22.23</v>
      </c>
      <c r="AR131" s="12">
        <v>83.92</v>
      </c>
      <c r="AS131" s="12">
        <v>115.18</v>
      </c>
      <c r="AT131" s="12">
        <v>143.27000000000001</v>
      </c>
      <c r="AU131" s="12">
        <v>222.86</v>
      </c>
      <c r="AV131" s="12">
        <v>55.15</v>
      </c>
      <c r="AW131" s="12">
        <v>87</v>
      </c>
      <c r="AX131" s="12">
        <v>396.46</v>
      </c>
      <c r="AY131" s="12">
        <v>0</v>
      </c>
      <c r="AZ131" s="12">
        <v>85.61</v>
      </c>
      <c r="BA131" s="12">
        <v>86.34</v>
      </c>
      <c r="BB131" s="12">
        <v>71.400000000000006</v>
      </c>
      <c r="BC131" s="12">
        <v>30.13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2">
        <v>0</v>
      </c>
      <c r="BJ131" s="12">
        <v>0</v>
      </c>
      <c r="BK131" s="12">
        <v>0.16</v>
      </c>
      <c r="BL131" s="12">
        <v>0</v>
      </c>
      <c r="BM131" s="12">
        <v>0.09</v>
      </c>
      <c r="BN131" s="12">
        <v>0.01</v>
      </c>
      <c r="BO131" s="12">
        <v>0.02</v>
      </c>
      <c r="BP131" s="12">
        <v>0</v>
      </c>
      <c r="BQ131" s="12">
        <v>0</v>
      </c>
      <c r="BR131" s="12">
        <v>0</v>
      </c>
      <c r="BS131" s="12">
        <v>0.56000000000000005</v>
      </c>
      <c r="BT131" s="12">
        <v>0</v>
      </c>
      <c r="BU131" s="12">
        <v>0</v>
      </c>
      <c r="BV131" s="12">
        <v>1.5</v>
      </c>
      <c r="BW131" s="12">
        <v>0</v>
      </c>
      <c r="BX131" s="12">
        <v>0</v>
      </c>
      <c r="BY131" s="12">
        <v>0</v>
      </c>
      <c r="BZ131" s="12">
        <v>0</v>
      </c>
      <c r="CA131" s="12">
        <v>0</v>
      </c>
      <c r="CB131" s="12">
        <v>299.11</v>
      </c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</row>
    <row r="132" spans="1:605" s="12" customFormat="1" ht="12.75" customHeight="1">
      <c r="A132" s="9" t="str">
        <f>"8/7"</f>
        <v>8/7</v>
      </c>
      <c r="B132" s="10" t="s">
        <v>149</v>
      </c>
      <c r="C132" s="11" t="str">
        <f>"90"</f>
        <v>90</v>
      </c>
      <c r="D132" s="11">
        <v>16.52</v>
      </c>
      <c r="E132" s="11">
        <v>16.29</v>
      </c>
      <c r="F132" s="11">
        <v>11.12</v>
      </c>
      <c r="G132" s="11">
        <v>4.29</v>
      </c>
      <c r="H132" s="11">
        <v>2.23</v>
      </c>
      <c r="I132" s="25">
        <v>175.00170315789484</v>
      </c>
      <c r="J132" s="11">
        <v>2.35</v>
      </c>
      <c r="K132" s="11">
        <v>3.08</v>
      </c>
      <c r="L132" s="11">
        <v>0</v>
      </c>
      <c r="M132" s="11">
        <v>0</v>
      </c>
      <c r="N132" s="11">
        <v>0.56999999999999995</v>
      </c>
      <c r="O132" s="11">
        <v>1.58</v>
      </c>
      <c r="P132" s="11">
        <v>0.08</v>
      </c>
      <c r="Q132" s="11">
        <v>0</v>
      </c>
      <c r="R132" s="11">
        <v>0</v>
      </c>
      <c r="S132" s="11">
        <v>0.01</v>
      </c>
      <c r="T132" s="11">
        <v>1.93</v>
      </c>
      <c r="U132" s="11">
        <v>90.47</v>
      </c>
      <c r="V132" s="11">
        <v>105.02</v>
      </c>
      <c r="W132" s="11">
        <v>23.41</v>
      </c>
      <c r="X132" s="11">
        <v>8.58</v>
      </c>
      <c r="Y132" s="11">
        <v>90.31</v>
      </c>
      <c r="Z132" s="11">
        <v>0.73</v>
      </c>
      <c r="AA132" s="11">
        <v>49.21</v>
      </c>
      <c r="AB132" s="11">
        <v>14.2</v>
      </c>
      <c r="AC132" s="11">
        <v>85.43</v>
      </c>
      <c r="AD132" s="11">
        <v>3.48</v>
      </c>
      <c r="AE132" s="11">
        <v>0.08</v>
      </c>
      <c r="AF132" s="11">
        <v>0.13</v>
      </c>
      <c r="AG132" s="11">
        <v>2.11</v>
      </c>
      <c r="AH132" s="11">
        <v>7.56</v>
      </c>
      <c r="AI132" s="11">
        <v>0.02</v>
      </c>
      <c r="AJ132" s="12">
        <v>0</v>
      </c>
      <c r="AK132" s="12">
        <v>987.98</v>
      </c>
      <c r="AL132" s="12">
        <v>759.17</v>
      </c>
      <c r="AM132" s="12">
        <v>1384.19</v>
      </c>
      <c r="AN132" s="12">
        <v>1533.44</v>
      </c>
      <c r="AO132" s="12">
        <v>453.46</v>
      </c>
      <c r="AP132" s="12">
        <v>884.33</v>
      </c>
      <c r="AQ132" s="12">
        <v>188.12</v>
      </c>
      <c r="AR132" s="12">
        <v>152.18</v>
      </c>
      <c r="AS132" s="12">
        <v>149.28</v>
      </c>
      <c r="AT132" s="12">
        <v>166.18</v>
      </c>
      <c r="AU132" s="12">
        <v>253.56</v>
      </c>
      <c r="AV132" s="12">
        <v>651.13</v>
      </c>
      <c r="AW132" s="12">
        <v>90.74</v>
      </c>
      <c r="AX132" s="12">
        <v>419.9</v>
      </c>
      <c r="AY132" s="12">
        <v>2.81</v>
      </c>
      <c r="AZ132" s="12">
        <v>99.68</v>
      </c>
      <c r="BA132" s="12">
        <v>196.54</v>
      </c>
      <c r="BB132" s="12">
        <v>114.91</v>
      </c>
      <c r="BC132" s="12">
        <v>65.02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2">
        <v>0</v>
      </c>
      <c r="BJ132" s="12">
        <v>0</v>
      </c>
      <c r="BK132" s="12">
        <v>0.27</v>
      </c>
      <c r="BL132" s="12">
        <v>0</v>
      </c>
      <c r="BM132" s="12">
        <v>0.17</v>
      </c>
      <c r="BN132" s="12">
        <v>0.01</v>
      </c>
      <c r="BO132" s="12">
        <v>0.03</v>
      </c>
      <c r="BP132" s="12">
        <v>0</v>
      </c>
      <c r="BQ132" s="12">
        <v>0</v>
      </c>
      <c r="BR132" s="12">
        <v>0</v>
      </c>
      <c r="BS132" s="12">
        <v>1.01</v>
      </c>
      <c r="BT132" s="12">
        <v>0</v>
      </c>
      <c r="BU132" s="12">
        <v>0</v>
      </c>
      <c r="BV132" s="12">
        <v>2.5299999999999998</v>
      </c>
      <c r="BW132" s="12">
        <v>0</v>
      </c>
      <c r="BX132" s="12">
        <v>0</v>
      </c>
      <c r="BY132" s="12">
        <v>0</v>
      </c>
      <c r="BZ132" s="12">
        <v>0</v>
      </c>
      <c r="CA132" s="12">
        <v>0</v>
      </c>
      <c r="CB132" s="12">
        <v>83.22</v>
      </c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</row>
    <row r="133" spans="1:605" s="12" customFormat="1" ht="12.75" customHeight="1">
      <c r="A133" s="9" t="str">
        <f>"43/3"</f>
        <v>43/3</v>
      </c>
      <c r="B133" s="10" t="s">
        <v>150</v>
      </c>
      <c r="C133" s="11" t="str">
        <f>"150"</f>
        <v>150</v>
      </c>
      <c r="D133" s="11">
        <v>3.63</v>
      </c>
      <c r="E133" s="11">
        <v>0.03</v>
      </c>
      <c r="F133" s="11">
        <v>3.18</v>
      </c>
      <c r="G133" s="11">
        <v>0.51</v>
      </c>
      <c r="H133" s="11">
        <v>38.26</v>
      </c>
      <c r="I133" s="25">
        <v>196.7474775</v>
      </c>
      <c r="J133" s="11">
        <v>1.92</v>
      </c>
      <c r="K133" s="11">
        <v>0.08</v>
      </c>
      <c r="L133" s="11">
        <v>0</v>
      </c>
      <c r="M133" s="11">
        <v>0</v>
      </c>
      <c r="N133" s="11">
        <v>0.41</v>
      </c>
      <c r="O133" s="11">
        <v>36.36</v>
      </c>
      <c r="P133" s="11">
        <v>1.5</v>
      </c>
      <c r="Q133" s="11">
        <v>0</v>
      </c>
      <c r="R133" s="11">
        <v>0</v>
      </c>
      <c r="S133" s="11">
        <v>0</v>
      </c>
      <c r="T133" s="11">
        <v>0.79</v>
      </c>
      <c r="U133" s="11">
        <v>150.5</v>
      </c>
      <c r="V133" s="11">
        <v>53.12</v>
      </c>
      <c r="W133" s="11">
        <v>6.29</v>
      </c>
      <c r="X133" s="11">
        <v>25.02</v>
      </c>
      <c r="Y133" s="11">
        <v>74.55</v>
      </c>
      <c r="Z133" s="11">
        <v>0.53</v>
      </c>
      <c r="AA133" s="11">
        <v>15</v>
      </c>
      <c r="AB133" s="11">
        <v>10.130000000000001</v>
      </c>
      <c r="AC133" s="11">
        <v>16.88</v>
      </c>
      <c r="AD133" s="11">
        <v>0.25</v>
      </c>
      <c r="AE133" s="11">
        <v>0.04</v>
      </c>
      <c r="AF133" s="11">
        <v>0.02</v>
      </c>
      <c r="AG133" s="11">
        <v>0.72</v>
      </c>
      <c r="AH133" s="11">
        <v>1.74</v>
      </c>
      <c r="AI133" s="11">
        <v>0</v>
      </c>
      <c r="AJ133" s="12">
        <v>0</v>
      </c>
      <c r="AK133" s="12">
        <v>217.63</v>
      </c>
      <c r="AL133" s="12">
        <v>171.29</v>
      </c>
      <c r="AM133" s="12">
        <v>321.77999999999997</v>
      </c>
      <c r="AN133" s="12">
        <v>135.41999999999999</v>
      </c>
      <c r="AO133" s="12">
        <v>82.94</v>
      </c>
      <c r="AP133" s="12">
        <v>125.21</v>
      </c>
      <c r="AQ133" s="12">
        <v>53.03</v>
      </c>
      <c r="AR133" s="12">
        <v>191.91</v>
      </c>
      <c r="AS133" s="12">
        <v>201.98</v>
      </c>
      <c r="AT133" s="12">
        <v>263.35000000000002</v>
      </c>
      <c r="AU133" s="12">
        <v>279.92</v>
      </c>
      <c r="AV133" s="12">
        <v>88.75</v>
      </c>
      <c r="AW133" s="12">
        <v>165.52</v>
      </c>
      <c r="AX133" s="12">
        <v>622.62</v>
      </c>
      <c r="AY133" s="12">
        <v>0</v>
      </c>
      <c r="AZ133" s="12">
        <v>171.55</v>
      </c>
      <c r="BA133" s="12">
        <v>171.77</v>
      </c>
      <c r="BB133" s="12">
        <v>150.75</v>
      </c>
      <c r="BC133" s="12">
        <v>70.849999999999994</v>
      </c>
      <c r="BD133" s="12">
        <v>0.1</v>
      </c>
      <c r="BE133" s="12">
        <v>0.05</v>
      </c>
      <c r="BF133" s="12">
        <v>0.02</v>
      </c>
      <c r="BG133" s="12">
        <v>0.06</v>
      </c>
      <c r="BH133" s="12">
        <v>0.06</v>
      </c>
      <c r="BI133" s="12">
        <v>0.3</v>
      </c>
      <c r="BJ133" s="12">
        <v>0</v>
      </c>
      <c r="BK133" s="12">
        <v>0.9</v>
      </c>
      <c r="BL133" s="12">
        <v>0</v>
      </c>
      <c r="BM133" s="12">
        <v>0.27</v>
      </c>
      <c r="BN133" s="12">
        <v>0</v>
      </c>
      <c r="BO133" s="12">
        <v>0</v>
      </c>
      <c r="BP133" s="12">
        <v>0</v>
      </c>
      <c r="BQ133" s="12">
        <v>0.06</v>
      </c>
      <c r="BR133" s="12">
        <v>0.09</v>
      </c>
      <c r="BS133" s="12">
        <v>0.83</v>
      </c>
      <c r="BT133" s="12">
        <v>0</v>
      </c>
      <c r="BU133" s="12">
        <v>0</v>
      </c>
      <c r="BV133" s="12">
        <v>0.13</v>
      </c>
      <c r="BW133" s="12">
        <v>0</v>
      </c>
      <c r="BX133" s="12">
        <v>0</v>
      </c>
      <c r="BY133" s="12">
        <v>0</v>
      </c>
      <c r="BZ133" s="12">
        <v>0</v>
      </c>
      <c r="CA133" s="12">
        <v>0</v>
      </c>
      <c r="CB133" s="12">
        <v>117.79</v>
      </c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</row>
    <row r="134" spans="1:605" s="12" customFormat="1" ht="12.75" customHeight="1">
      <c r="A134" s="9" t="str">
        <f>"29/10"</f>
        <v>29/10</v>
      </c>
      <c r="B134" s="10" t="s">
        <v>126</v>
      </c>
      <c r="C134" s="11" t="str">
        <f>"200/5"</f>
        <v>200/5</v>
      </c>
      <c r="D134" s="11">
        <v>0.12</v>
      </c>
      <c r="E134" s="11">
        <v>0</v>
      </c>
      <c r="F134" s="11">
        <v>0.02</v>
      </c>
      <c r="G134" s="11">
        <v>0.02</v>
      </c>
      <c r="H134" s="11">
        <v>10.08</v>
      </c>
      <c r="I134" s="25">
        <v>39.626332000000005</v>
      </c>
      <c r="J134" s="11">
        <v>0</v>
      </c>
      <c r="K134" s="11">
        <v>0</v>
      </c>
      <c r="L134" s="11">
        <v>0</v>
      </c>
      <c r="M134" s="11">
        <v>0</v>
      </c>
      <c r="N134" s="11">
        <v>9.94</v>
      </c>
      <c r="O134" s="11">
        <v>0</v>
      </c>
      <c r="P134" s="11">
        <v>0.14000000000000001</v>
      </c>
      <c r="Q134" s="11">
        <v>0</v>
      </c>
      <c r="R134" s="11">
        <v>0</v>
      </c>
      <c r="S134" s="11">
        <v>0.28999999999999998</v>
      </c>
      <c r="T134" s="11">
        <v>0.06</v>
      </c>
      <c r="U134" s="11">
        <v>0.64</v>
      </c>
      <c r="V134" s="11">
        <v>8.3699999999999992</v>
      </c>
      <c r="W134" s="11">
        <v>2.23</v>
      </c>
      <c r="X134" s="11">
        <v>0.56999999999999995</v>
      </c>
      <c r="Y134" s="11">
        <v>1.02</v>
      </c>
      <c r="Z134" s="11">
        <v>0.06</v>
      </c>
      <c r="AA134" s="11">
        <v>0</v>
      </c>
      <c r="AB134" s="11">
        <v>0.45</v>
      </c>
      <c r="AC134" s="11">
        <v>0.1</v>
      </c>
      <c r="AD134" s="11">
        <v>0.01</v>
      </c>
      <c r="AE134" s="11">
        <v>0</v>
      </c>
      <c r="AF134" s="11">
        <v>0</v>
      </c>
      <c r="AG134" s="11">
        <v>0</v>
      </c>
      <c r="AH134" s="11">
        <v>0.01</v>
      </c>
      <c r="AI134" s="11">
        <v>0.8</v>
      </c>
      <c r="AJ134" s="12">
        <v>0</v>
      </c>
      <c r="AK134" s="12">
        <v>0.69</v>
      </c>
      <c r="AL134" s="12">
        <v>0.78</v>
      </c>
      <c r="AM134" s="12">
        <v>0.64</v>
      </c>
      <c r="AN134" s="12">
        <v>1.18</v>
      </c>
      <c r="AO134" s="12">
        <v>0.28999999999999998</v>
      </c>
      <c r="AP134" s="12">
        <v>1.23</v>
      </c>
      <c r="AQ134" s="12">
        <v>0</v>
      </c>
      <c r="AR134" s="12">
        <v>1.57</v>
      </c>
      <c r="AS134" s="12">
        <v>0</v>
      </c>
      <c r="AT134" s="12">
        <v>0</v>
      </c>
      <c r="AU134" s="12">
        <v>0</v>
      </c>
      <c r="AV134" s="12">
        <v>0.88</v>
      </c>
      <c r="AW134" s="12">
        <v>0</v>
      </c>
      <c r="AX134" s="12">
        <v>0</v>
      </c>
      <c r="AY134" s="12">
        <v>0</v>
      </c>
      <c r="AZ134" s="12">
        <v>0</v>
      </c>
      <c r="BA134" s="12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2">
        <v>0</v>
      </c>
      <c r="BJ134" s="12">
        <v>0</v>
      </c>
      <c r="BK134" s="12">
        <v>0</v>
      </c>
      <c r="BL134" s="12">
        <v>0</v>
      </c>
      <c r="BM134" s="12">
        <v>0</v>
      </c>
      <c r="BN134" s="12">
        <v>0</v>
      </c>
      <c r="BO134" s="12">
        <v>0</v>
      </c>
      <c r="BP134" s="12">
        <v>0</v>
      </c>
      <c r="BQ134" s="12">
        <v>0</v>
      </c>
      <c r="BR134" s="12">
        <v>0</v>
      </c>
      <c r="BS134" s="12">
        <v>0</v>
      </c>
      <c r="BT134" s="12">
        <v>0</v>
      </c>
      <c r="BU134" s="12">
        <v>0</v>
      </c>
      <c r="BV134" s="12">
        <v>0</v>
      </c>
      <c r="BW134" s="12">
        <v>0</v>
      </c>
      <c r="BX134" s="12">
        <v>0</v>
      </c>
      <c r="BY134" s="12">
        <v>0</v>
      </c>
      <c r="BZ134" s="12">
        <v>0</v>
      </c>
      <c r="CA134" s="12">
        <v>0</v>
      </c>
      <c r="CB134" s="12">
        <v>204.43</v>
      </c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</row>
    <row r="135" spans="1:605" s="12" customFormat="1" ht="12.75" customHeight="1">
      <c r="A135" s="9" t="str">
        <f>"пром."</f>
        <v>пром.</v>
      </c>
      <c r="B135" s="10" t="s">
        <v>91</v>
      </c>
      <c r="C135" s="11" t="str">
        <f>"25"</f>
        <v>25</v>
      </c>
      <c r="D135" s="11">
        <v>1.67</v>
      </c>
      <c r="E135" s="11">
        <v>0</v>
      </c>
      <c r="F135" s="11">
        <v>0.18</v>
      </c>
      <c r="G135" s="11">
        <v>0</v>
      </c>
      <c r="H135" s="11">
        <v>12.55</v>
      </c>
      <c r="I135" s="25">
        <v>52.635800000000003</v>
      </c>
      <c r="J135" s="11">
        <v>0</v>
      </c>
      <c r="K135" s="11">
        <v>0</v>
      </c>
      <c r="L135" s="11">
        <v>0</v>
      </c>
      <c r="M135" s="11">
        <v>0</v>
      </c>
      <c r="N135" s="11">
        <v>10.7</v>
      </c>
      <c r="O135" s="11">
        <v>0</v>
      </c>
      <c r="P135" s="11">
        <v>1.85</v>
      </c>
      <c r="Q135" s="11">
        <v>0</v>
      </c>
      <c r="R135" s="11">
        <v>0</v>
      </c>
      <c r="S135" s="11">
        <v>0</v>
      </c>
      <c r="T135" s="11">
        <v>3.01</v>
      </c>
      <c r="U135" s="11">
        <v>10.08</v>
      </c>
      <c r="V135" s="11">
        <v>468.1</v>
      </c>
      <c r="W135" s="11">
        <v>185.09</v>
      </c>
      <c r="X135" s="11">
        <v>58.12</v>
      </c>
      <c r="Y135" s="11">
        <v>52.43</v>
      </c>
      <c r="Z135" s="11">
        <v>6.22</v>
      </c>
      <c r="AA135" s="11">
        <v>840</v>
      </c>
      <c r="AB135" s="11">
        <v>0</v>
      </c>
      <c r="AC135" s="11">
        <v>52.5</v>
      </c>
      <c r="AD135" s="11">
        <v>0.42</v>
      </c>
      <c r="AE135" s="11">
        <v>0.05</v>
      </c>
      <c r="AF135" s="11">
        <v>0.27</v>
      </c>
      <c r="AG135" s="11">
        <v>0</v>
      </c>
      <c r="AH135" s="11">
        <v>2.2400000000000002</v>
      </c>
      <c r="AI135" s="11">
        <v>12.5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2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0.01</v>
      </c>
      <c r="BH135" s="12">
        <v>0</v>
      </c>
      <c r="BI135" s="12">
        <v>0.02</v>
      </c>
      <c r="BJ135" s="12">
        <v>0</v>
      </c>
      <c r="BK135" s="12">
        <v>0.22</v>
      </c>
      <c r="BL135" s="12">
        <v>0</v>
      </c>
      <c r="BM135" s="12">
        <v>7.0000000000000007E-2</v>
      </c>
      <c r="BN135" s="12">
        <v>0</v>
      </c>
      <c r="BO135" s="12">
        <v>0</v>
      </c>
      <c r="BP135" s="12">
        <v>0</v>
      </c>
      <c r="BQ135" s="12">
        <v>0</v>
      </c>
      <c r="BR135" s="12">
        <v>0.02</v>
      </c>
      <c r="BS135" s="12">
        <v>7.0000000000000007E-2</v>
      </c>
      <c r="BT135" s="12">
        <v>0</v>
      </c>
      <c r="BU135" s="12">
        <v>0</v>
      </c>
      <c r="BV135" s="12">
        <v>0.14000000000000001</v>
      </c>
      <c r="BW135" s="12">
        <v>0.54</v>
      </c>
      <c r="BX135" s="12">
        <v>0</v>
      </c>
      <c r="BY135" s="12">
        <v>0</v>
      </c>
      <c r="BZ135" s="12">
        <v>0</v>
      </c>
      <c r="CA135" s="12">
        <v>0</v>
      </c>
      <c r="CB135" s="12">
        <v>2</v>
      </c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</row>
    <row r="136" spans="1:605" s="3" customFormat="1" ht="12.75" customHeight="1">
      <c r="A136" s="13" t="str">
        <f>"пром."</f>
        <v>пром.</v>
      </c>
      <c r="B136" s="14" t="s">
        <v>92</v>
      </c>
      <c r="C136" s="15" t="str">
        <f>"20"</f>
        <v>20</v>
      </c>
      <c r="D136" s="15">
        <v>1.32</v>
      </c>
      <c r="E136" s="15">
        <v>0</v>
      </c>
      <c r="F136" s="15">
        <v>0.24</v>
      </c>
      <c r="G136" s="15">
        <v>0.24</v>
      </c>
      <c r="H136" s="15">
        <v>8.34</v>
      </c>
      <c r="I136" s="26">
        <v>38.676000000000002</v>
      </c>
      <c r="J136" s="15">
        <v>0.04</v>
      </c>
      <c r="K136" s="15">
        <v>0</v>
      </c>
      <c r="L136" s="15">
        <v>0</v>
      </c>
      <c r="M136" s="15">
        <v>0</v>
      </c>
      <c r="N136" s="15">
        <v>0.24</v>
      </c>
      <c r="O136" s="15">
        <v>6.44</v>
      </c>
      <c r="P136" s="15">
        <v>1.66</v>
      </c>
      <c r="Q136" s="15">
        <v>0</v>
      </c>
      <c r="R136" s="15">
        <v>0</v>
      </c>
      <c r="S136" s="15">
        <v>0.2</v>
      </c>
      <c r="T136" s="15">
        <v>0.5</v>
      </c>
      <c r="U136" s="15">
        <v>122</v>
      </c>
      <c r="V136" s="15">
        <v>49</v>
      </c>
      <c r="W136" s="15">
        <v>7</v>
      </c>
      <c r="X136" s="15">
        <v>9.4</v>
      </c>
      <c r="Y136" s="15">
        <v>31.6</v>
      </c>
      <c r="Z136" s="15">
        <v>0.78</v>
      </c>
      <c r="AA136" s="15">
        <v>0</v>
      </c>
      <c r="AB136" s="15">
        <v>1</v>
      </c>
      <c r="AC136" s="15">
        <v>0.2</v>
      </c>
      <c r="AD136" s="15">
        <v>0.28000000000000003</v>
      </c>
      <c r="AE136" s="15">
        <v>0.04</v>
      </c>
      <c r="AF136" s="15">
        <v>0.02</v>
      </c>
      <c r="AG136" s="15">
        <v>0.14000000000000001</v>
      </c>
      <c r="AH136" s="15">
        <v>0.4</v>
      </c>
      <c r="AI136" s="15">
        <v>0</v>
      </c>
      <c r="AJ136" s="3">
        <v>0</v>
      </c>
      <c r="AK136" s="3">
        <v>64.400000000000006</v>
      </c>
      <c r="AL136" s="3">
        <v>49.6</v>
      </c>
      <c r="AM136" s="3">
        <v>85.4</v>
      </c>
      <c r="AN136" s="3">
        <v>44.6</v>
      </c>
      <c r="AO136" s="3">
        <v>18.600000000000001</v>
      </c>
      <c r="AP136" s="3">
        <v>39.6</v>
      </c>
      <c r="AQ136" s="3">
        <v>16</v>
      </c>
      <c r="AR136" s="3">
        <v>74.2</v>
      </c>
      <c r="AS136" s="3">
        <v>59.4</v>
      </c>
      <c r="AT136" s="3">
        <v>58.2</v>
      </c>
      <c r="AU136" s="3">
        <v>92.8</v>
      </c>
      <c r="AV136" s="3">
        <v>24.8</v>
      </c>
      <c r="AW136" s="3">
        <v>62</v>
      </c>
      <c r="AX136" s="3">
        <v>311.8</v>
      </c>
      <c r="AY136" s="3">
        <v>0</v>
      </c>
      <c r="AZ136" s="3">
        <v>105.2</v>
      </c>
      <c r="BA136" s="3">
        <v>58.2</v>
      </c>
      <c r="BB136" s="3">
        <v>36</v>
      </c>
      <c r="BC136" s="3">
        <v>26</v>
      </c>
      <c r="BD136" s="3">
        <v>0</v>
      </c>
      <c r="BE136" s="3">
        <v>0</v>
      </c>
      <c r="BF136" s="3">
        <v>0</v>
      </c>
      <c r="BG136" s="3">
        <v>0</v>
      </c>
      <c r="BH136" s="3">
        <v>0</v>
      </c>
      <c r="BI136" s="3">
        <v>0</v>
      </c>
      <c r="BJ136" s="3">
        <v>0</v>
      </c>
      <c r="BK136" s="3">
        <v>0.03</v>
      </c>
      <c r="BL136" s="3">
        <v>0</v>
      </c>
      <c r="BM136" s="3">
        <v>0</v>
      </c>
      <c r="BN136" s="3">
        <v>0</v>
      </c>
      <c r="BO136" s="3">
        <v>0</v>
      </c>
      <c r="BP136" s="3">
        <v>0</v>
      </c>
      <c r="BQ136" s="3">
        <v>0</v>
      </c>
      <c r="BR136" s="3">
        <v>0</v>
      </c>
      <c r="BS136" s="3">
        <v>0.02</v>
      </c>
      <c r="BT136" s="3">
        <v>0</v>
      </c>
      <c r="BU136" s="3">
        <v>0</v>
      </c>
      <c r="BV136" s="3">
        <v>0.1</v>
      </c>
      <c r="BW136" s="3">
        <v>0.02</v>
      </c>
      <c r="BX136" s="3">
        <v>0</v>
      </c>
      <c r="BY136" s="3">
        <v>0</v>
      </c>
      <c r="BZ136" s="3">
        <v>0</v>
      </c>
      <c r="CA136" s="3">
        <v>0</v>
      </c>
      <c r="CB136" s="3">
        <v>9.4</v>
      </c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</row>
    <row r="137" spans="1:605" s="19" customFormat="1" ht="12.75" customHeight="1">
      <c r="A137" s="16"/>
      <c r="B137" s="17" t="s">
        <v>103</v>
      </c>
      <c r="C137" s="18"/>
      <c r="D137" s="18">
        <v>25.66</v>
      </c>
      <c r="E137" s="18">
        <v>16.32</v>
      </c>
      <c r="F137" s="18">
        <v>17.829999999999998</v>
      </c>
      <c r="G137" s="18">
        <v>7.82</v>
      </c>
      <c r="H137" s="18">
        <v>83.54</v>
      </c>
      <c r="I137" s="27">
        <v>583.55999999999995</v>
      </c>
      <c r="J137" s="18">
        <v>5.0999999999999996</v>
      </c>
      <c r="K137" s="18">
        <v>4.79</v>
      </c>
      <c r="L137" s="18">
        <v>0</v>
      </c>
      <c r="M137" s="18">
        <v>0</v>
      </c>
      <c r="N137" s="18">
        <v>27.8</v>
      </c>
      <c r="O137" s="18">
        <v>47.93</v>
      </c>
      <c r="P137" s="18">
        <v>7.8</v>
      </c>
      <c r="Q137" s="18">
        <v>0</v>
      </c>
      <c r="R137" s="18">
        <v>0</v>
      </c>
      <c r="S137" s="18">
        <v>0.89</v>
      </c>
      <c r="T137" s="18">
        <v>8.0399999999999991</v>
      </c>
      <c r="U137" s="18">
        <v>586.33000000000004</v>
      </c>
      <c r="V137" s="18">
        <v>1098.0899999999999</v>
      </c>
      <c r="W137" s="18">
        <v>277.16000000000003</v>
      </c>
      <c r="X137" s="18">
        <v>129.38</v>
      </c>
      <c r="Y137" s="18">
        <v>317.82</v>
      </c>
      <c r="Z137" s="18">
        <v>9.35</v>
      </c>
      <c r="AA137" s="18">
        <v>907.21</v>
      </c>
      <c r="AB137" s="18">
        <v>1276.6600000000001</v>
      </c>
      <c r="AC137" s="18">
        <v>419.08</v>
      </c>
      <c r="AD137" s="18">
        <v>5.77</v>
      </c>
      <c r="AE137" s="18">
        <v>0.26</v>
      </c>
      <c r="AF137" s="18">
        <v>0.51</v>
      </c>
      <c r="AG137" s="18">
        <v>3.82</v>
      </c>
      <c r="AH137" s="18">
        <v>13.35</v>
      </c>
      <c r="AI137" s="18">
        <v>33.090000000000003</v>
      </c>
      <c r="AJ137" s="19">
        <v>0</v>
      </c>
      <c r="AK137" s="19">
        <v>1380.22</v>
      </c>
      <c r="AL137" s="19">
        <v>1072.8399999999999</v>
      </c>
      <c r="AM137" s="19">
        <v>1942.05</v>
      </c>
      <c r="AN137" s="19">
        <v>1862.92</v>
      </c>
      <c r="AO137" s="19">
        <v>599.36</v>
      </c>
      <c r="AP137" s="19">
        <v>1142.68</v>
      </c>
      <c r="AQ137" s="19">
        <v>282.32</v>
      </c>
      <c r="AR137" s="19">
        <v>513.77</v>
      </c>
      <c r="AS137" s="19">
        <v>541.12</v>
      </c>
      <c r="AT137" s="19">
        <v>657.46</v>
      </c>
      <c r="AU137" s="19">
        <v>880.31</v>
      </c>
      <c r="AV137" s="19">
        <v>826.59</v>
      </c>
      <c r="AW137" s="19">
        <v>421.72</v>
      </c>
      <c r="AX137" s="19">
        <v>1833.1</v>
      </c>
      <c r="AY137" s="19">
        <v>2.81</v>
      </c>
      <c r="AZ137" s="19">
        <v>472.03</v>
      </c>
      <c r="BA137" s="19">
        <v>528.73</v>
      </c>
      <c r="BB137" s="19">
        <v>385.4</v>
      </c>
      <c r="BC137" s="19">
        <v>196.12</v>
      </c>
      <c r="BD137" s="19">
        <v>0.1</v>
      </c>
      <c r="BE137" s="19">
        <v>0.05</v>
      </c>
      <c r="BF137" s="19">
        <v>0.02</v>
      </c>
      <c r="BG137" s="19">
        <v>0.06</v>
      </c>
      <c r="BH137" s="19">
        <v>7.0000000000000007E-2</v>
      </c>
      <c r="BI137" s="19">
        <v>0.32</v>
      </c>
      <c r="BJ137" s="19">
        <v>0</v>
      </c>
      <c r="BK137" s="19">
        <v>1.57</v>
      </c>
      <c r="BL137" s="19">
        <v>0</v>
      </c>
      <c r="BM137" s="19">
        <v>0.62</v>
      </c>
      <c r="BN137" s="19">
        <v>0.02</v>
      </c>
      <c r="BO137" s="19">
        <v>0.05</v>
      </c>
      <c r="BP137" s="19">
        <v>0</v>
      </c>
      <c r="BQ137" s="19">
        <v>0.06</v>
      </c>
      <c r="BR137" s="19">
        <v>0.11</v>
      </c>
      <c r="BS137" s="19">
        <v>2.4900000000000002</v>
      </c>
      <c r="BT137" s="19">
        <v>0</v>
      </c>
      <c r="BU137" s="19">
        <v>0</v>
      </c>
      <c r="BV137" s="19">
        <v>4.3899999999999997</v>
      </c>
      <c r="BW137" s="19">
        <v>0.56000000000000005</v>
      </c>
      <c r="BX137" s="19">
        <v>0</v>
      </c>
      <c r="BY137" s="19">
        <v>0</v>
      </c>
      <c r="BZ137" s="19">
        <v>0</v>
      </c>
      <c r="CA137" s="19">
        <v>0</v>
      </c>
      <c r="CB137" s="19">
        <v>772.96</v>
      </c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</row>
    <row r="138" spans="1:605" s="19" customFormat="1" ht="12.75" customHeight="1">
      <c r="A138" s="16"/>
      <c r="B138" s="17" t="s">
        <v>94</v>
      </c>
      <c r="C138" s="18"/>
      <c r="D138" s="18">
        <f t="shared" ref="D138:BO138" si="13">SUM(D128+D137)</f>
        <v>47.370000000000005</v>
      </c>
      <c r="E138" s="18">
        <f t="shared" si="13"/>
        <v>29.990000000000002</v>
      </c>
      <c r="F138" s="18">
        <f t="shared" si="13"/>
        <v>35.299999999999997</v>
      </c>
      <c r="G138" s="18">
        <f t="shared" si="13"/>
        <v>13.71</v>
      </c>
      <c r="H138" s="18">
        <f t="shared" si="13"/>
        <v>168.79000000000002</v>
      </c>
      <c r="I138" s="27">
        <f t="shared" si="13"/>
        <v>1149.1300000000001</v>
      </c>
      <c r="J138" s="18">
        <f t="shared" si="13"/>
        <v>12.02</v>
      </c>
      <c r="K138" s="18">
        <f t="shared" si="13"/>
        <v>7.82</v>
      </c>
      <c r="L138" s="18">
        <f t="shared" si="13"/>
        <v>0</v>
      </c>
      <c r="M138" s="18">
        <f t="shared" si="13"/>
        <v>0</v>
      </c>
      <c r="N138" s="18">
        <f t="shared" si="13"/>
        <v>64.739999999999995</v>
      </c>
      <c r="O138" s="18">
        <f t="shared" si="13"/>
        <v>86.4</v>
      </c>
      <c r="P138" s="18">
        <f t="shared" si="13"/>
        <v>17.64</v>
      </c>
      <c r="Q138" s="18">
        <f t="shared" si="13"/>
        <v>0</v>
      </c>
      <c r="R138" s="18">
        <f t="shared" si="13"/>
        <v>0</v>
      </c>
      <c r="S138" s="18">
        <f t="shared" si="13"/>
        <v>2.14</v>
      </c>
      <c r="T138" s="18">
        <f t="shared" si="13"/>
        <v>16.52</v>
      </c>
      <c r="U138" s="18">
        <f t="shared" si="13"/>
        <v>1119.0700000000002</v>
      </c>
      <c r="V138" s="18">
        <f t="shared" si="13"/>
        <v>3121.4700000000003</v>
      </c>
      <c r="W138" s="18">
        <f t="shared" si="13"/>
        <v>534.47</v>
      </c>
      <c r="X138" s="18">
        <f t="shared" si="13"/>
        <v>273.39</v>
      </c>
      <c r="Y138" s="18">
        <f t="shared" si="13"/>
        <v>673.73</v>
      </c>
      <c r="Z138" s="18">
        <f t="shared" si="13"/>
        <v>20.73</v>
      </c>
      <c r="AA138" s="18">
        <f t="shared" si="13"/>
        <v>1759.51</v>
      </c>
      <c r="AB138" s="18">
        <f t="shared" si="13"/>
        <v>3768.96</v>
      </c>
      <c r="AC138" s="18">
        <f t="shared" si="13"/>
        <v>958.8599999999999</v>
      </c>
      <c r="AD138" s="18">
        <f t="shared" si="13"/>
        <v>9.51</v>
      </c>
      <c r="AE138" s="18">
        <f t="shared" si="13"/>
        <v>0.61</v>
      </c>
      <c r="AF138" s="18">
        <f t="shared" si="13"/>
        <v>1.07</v>
      </c>
      <c r="AG138" s="18">
        <f t="shared" si="13"/>
        <v>9.49</v>
      </c>
      <c r="AH138" s="18">
        <f t="shared" si="13"/>
        <v>26.75</v>
      </c>
      <c r="AI138" s="18">
        <f t="shared" si="13"/>
        <v>123.11</v>
      </c>
      <c r="AJ138" s="18">
        <f t="shared" si="13"/>
        <v>0</v>
      </c>
      <c r="AK138" s="18">
        <f t="shared" si="13"/>
        <v>2248.09</v>
      </c>
      <c r="AL138" s="18">
        <f t="shared" si="13"/>
        <v>1777.1799999999998</v>
      </c>
      <c r="AM138" s="18">
        <f t="shared" si="13"/>
        <v>3192.1099999999997</v>
      </c>
      <c r="AN138" s="18">
        <f t="shared" si="13"/>
        <v>3812.5</v>
      </c>
      <c r="AO138" s="18">
        <f t="shared" si="13"/>
        <v>963.09</v>
      </c>
      <c r="AP138" s="18">
        <f t="shared" si="13"/>
        <v>1848.79</v>
      </c>
      <c r="AQ138" s="18">
        <f t="shared" si="13"/>
        <v>494.16999999999996</v>
      </c>
      <c r="AR138" s="18">
        <f t="shared" si="13"/>
        <v>1257.83</v>
      </c>
      <c r="AS138" s="18">
        <f t="shared" si="13"/>
        <v>1509.44</v>
      </c>
      <c r="AT138" s="18">
        <f t="shared" si="13"/>
        <v>1815.52</v>
      </c>
      <c r="AU138" s="18">
        <f t="shared" si="13"/>
        <v>2443.27</v>
      </c>
      <c r="AV138" s="18">
        <f t="shared" si="13"/>
        <v>1379.16</v>
      </c>
      <c r="AW138" s="18">
        <f t="shared" si="13"/>
        <v>1231.24</v>
      </c>
      <c r="AX138" s="18">
        <f t="shared" si="13"/>
        <v>4873.3899999999994</v>
      </c>
      <c r="AY138" s="18">
        <f t="shared" si="13"/>
        <v>194.29</v>
      </c>
      <c r="AZ138" s="18">
        <f t="shared" si="13"/>
        <v>1141.1799999999998</v>
      </c>
      <c r="BA138" s="18">
        <f t="shared" si="13"/>
        <v>1232.8699999999999</v>
      </c>
      <c r="BB138" s="18">
        <f t="shared" si="13"/>
        <v>965</v>
      </c>
      <c r="BC138" s="18">
        <f t="shared" si="13"/>
        <v>444.46000000000004</v>
      </c>
      <c r="BD138" s="18">
        <f t="shared" si="13"/>
        <v>0.15000000000000002</v>
      </c>
      <c r="BE138" s="18">
        <f t="shared" si="13"/>
        <v>7.0000000000000007E-2</v>
      </c>
      <c r="BF138" s="18">
        <f t="shared" si="13"/>
        <v>0.03</v>
      </c>
      <c r="BG138" s="18">
        <f t="shared" si="13"/>
        <v>0.09</v>
      </c>
      <c r="BH138" s="18">
        <f t="shared" si="13"/>
        <v>0.1</v>
      </c>
      <c r="BI138" s="18">
        <f t="shared" si="13"/>
        <v>0.49</v>
      </c>
      <c r="BJ138" s="18">
        <f t="shared" si="13"/>
        <v>0</v>
      </c>
      <c r="BK138" s="18">
        <f t="shared" si="13"/>
        <v>2.62</v>
      </c>
      <c r="BL138" s="18">
        <f t="shared" si="13"/>
        <v>0</v>
      </c>
      <c r="BM138" s="18">
        <f t="shared" si="13"/>
        <v>1.03</v>
      </c>
      <c r="BN138" s="18">
        <f t="shared" si="13"/>
        <v>0.04</v>
      </c>
      <c r="BO138" s="18">
        <f t="shared" si="13"/>
        <v>0.08</v>
      </c>
      <c r="BP138" s="18">
        <f t="shared" ref="BP138:EA138" si="14">SUM(BP128+BP137)</f>
        <v>0</v>
      </c>
      <c r="BQ138" s="18">
        <f t="shared" si="14"/>
        <v>0.09</v>
      </c>
      <c r="BR138" s="18">
        <f t="shared" si="14"/>
        <v>0.18</v>
      </c>
      <c r="BS138" s="18">
        <f t="shared" si="14"/>
        <v>4.25</v>
      </c>
      <c r="BT138" s="18">
        <f t="shared" si="14"/>
        <v>0</v>
      </c>
      <c r="BU138" s="18">
        <f t="shared" si="14"/>
        <v>0</v>
      </c>
      <c r="BV138" s="18">
        <f t="shared" si="14"/>
        <v>7.5</v>
      </c>
      <c r="BW138" s="18">
        <f t="shared" si="14"/>
        <v>1.1200000000000001</v>
      </c>
      <c r="BX138" s="18">
        <f t="shared" si="14"/>
        <v>0</v>
      </c>
      <c r="BY138" s="18">
        <f t="shared" si="14"/>
        <v>0</v>
      </c>
      <c r="BZ138" s="18">
        <f t="shared" si="14"/>
        <v>0</v>
      </c>
      <c r="CA138" s="18">
        <f t="shared" si="14"/>
        <v>0</v>
      </c>
      <c r="CB138" s="18">
        <f t="shared" si="14"/>
        <v>1312.52</v>
      </c>
      <c r="CC138" s="18">
        <f t="shared" si="14"/>
        <v>0</v>
      </c>
      <c r="CD138" s="18">
        <f t="shared" si="14"/>
        <v>0</v>
      </c>
      <c r="CE138" s="18">
        <f t="shared" si="14"/>
        <v>0</v>
      </c>
      <c r="CF138" s="18">
        <f t="shared" si="14"/>
        <v>0</v>
      </c>
      <c r="CG138" s="18">
        <f t="shared" si="14"/>
        <v>0</v>
      </c>
      <c r="CH138" s="18">
        <f t="shared" si="14"/>
        <v>0</v>
      </c>
      <c r="CI138" s="18">
        <f t="shared" si="14"/>
        <v>0</v>
      </c>
      <c r="CJ138" s="18">
        <f t="shared" si="14"/>
        <v>0</v>
      </c>
      <c r="CK138" s="18">
        <f t="shared" si="14"/>
        <v>0</v>
      </c>
      <c r="CL138" s="18">
        <f t="shared" si="14"/>
        <v>0</v>
      </c>
      <c r="CM138" s="18">
        <f t="shared" si="14"/>
        <v>0</v>
      </c>
      <c r="CN138" s="18">
        <f t="shared" si="14"/>
        <v>0</v>
      </c>
      <c r="CO138" s="18">
        <f t="shared" si="14"/>
        <v>0</v>
      </c>
      <c r="CP138" s="18">
        <f t="shared" si="14"/>
        <v>0</v>
      </c>
      <c r="CQ138" s="18">
        <f t="shared" si="14"/>
        <v>0</v>
      </c>
      <c r="CR138" s="18">
        <f t="shared" si="14"/>
        <v>0</v>
      </c>
      <c r="CS138" s="18">
        <f t="shared" si="14"/>
        <v>0</v>
      </c>
      <c r="CT138" s="18">
        <f t="shared" si="14"/>
        <v>0</v>
      </c>
      <c r="CU138" s="18">
        <f t="shared" si="14"/>
        <v>0</v>
      </c>
      <c r="CV138" s="18">
        <f t="shared" si="14"/>
        <v>0</v>
      </c>
      <c r="CW138" s="18">
        <f t="shared" si="14"/>
        <v>0</v>
      </c>
      <c r="CX138" s="18">
        <f t="shared" si="14"/>
        <v>0</v>
      </c>
      <c r="CY138" s="18">
        <f t="shared" si="14"/>
        <v>0</v>
      </c>
      <c r="CZ138" s="18">
        <f t="shared" si="14"/>
        <v>0</v>
      </c>
      <c r="DA138" s="18">
        <f t="shared" si="14"/>
        <v>0</v>
      </c>
      <c r="DB138" s="18">
        <f t="shared" si="14"/>
        <v>0</v>
      </c>
      <c r="DC138" s="18">
        <f t="shared" si="14"/>
        <v>0</v>
      </c>
      <c r="DD138" s="18">
        <f t="shared" si="14"/>
        <v>0</v>
      </c>
      <c r="DE138" s="18">
        <f t="shared" si="14"/>
        <v>0</v>
      </c>
      <c r="DF138" s="18">
        <f t="shared" si="14"/>
        <v>0</v>
      </c>
      <c r="DG138" s="18">
        <f t="shared" si="14"/>
        <v>0</v>
      </c>
      <c r="DH138" s="18">
        <f t="shared" si="14"/>
        <v>0</v>
      </c>
      <c r="DI138" s="18">
        <f t="shared" si="14"/>
        <v>0</v>
      </c>
      <c r="DJ138" s="18">
        <f t="shared" si="14"/>
        <v>0</v>
      </c>
      <c r="DK138" s="18">
        <f t="shared" si="14"/>
        <v>0</v>
      </c>
      <c r="DL138" s="18">
        <f t="shared" si="14"/>
        <v>0</v>
      </c>
      <c r="DM138" s="18">
        <f t="shared" si="14"/>
        <v>0</v>
      </c>
      <c r="DN138" s="18">
        <f t="shared" si="14"/>
        <v>0</v>
      </c>
      <c r="DO138" s="18">
        <f t="shared" si="14"/>
        <v>0</v>
      </c>
      <c r="DP138" s="18">
        <f t="shared" si="14"/>
        <v>0</v>
      </c>
      <c r="DQ138" s="18">
        <f t="shared" si="14"/>
        <v>0</v>
      </c>
      <c r="DR138" s="18">
        <f t="shared" si="14"/>
        <v>0</v>
      </c>
      <c r="DS138" s="18">
        <f t="shared" si="14"/>
        <v>0</v>
      </c>
      <c r="DT138" s="18">
        <f t="shared" si="14"/>
        <v>0</v>
      </c>
      <c r="DU138" s="18">
        <f t="shared" si="14"/>
        <v>0</v>
      </c>
      <c r="DV138" s="18">
        <f t="shared" si="14"/>
        <v>0</v>
      </c>
      <c r="DW138" s="18">
        <f t="shared" si="14"/>
        <v>0</v>
      </c>
      <c r="DX138" s="18">
        <f t="shared" si="14"/>
        <v>0</v>
      </c>
      <c r="DY138" s="18">
        <f t="shared" si="14"/>
        <v>0</v>
      </c>
      <c r="DZ138" s="18">
        <f t="shared" si="14"/>
        <v>0</v>
      </c>
      <c r="EA138" s="18">
        <f t="shared" si="14"/>
        <v>0</v>
      </c>
      <c r="EB138" s="18">
        <f t="shared" ref="EB138:GM138" si="15">SUM(EB128+EB137)</f>
        <v>0</v>
      </c>
      <c r="EC138" s="18">
        <f t="shared" si="15"/>
        <v>0</v>
      </c>
      <c r="ED138" s="18">
        <f t="shared" si="15"/>
        <v>0</v>
      </c>
      <c r="EE138" s="18">
        <f t="shared" si="15"/>
        <v>0</v>
      </c>
      <c r="EF138" s="18">
        <f t="shared" si="15"/>
        <v>0</v>
      </c>
      <c r="EG138" s="18">
        <f t="shared" si="15"/>
        <v>0</v>
      </c>
      <c r="EH138" s="18">
        <f t="shared" si="15"/>
        <v>0</v>
      </c>
      <c r="EI138" s="18">
        <f t="shared" si="15"/>
        <v>0</v>
      </c>
      <c r="EJ138" s="18">
        <f t="shared" si="15"/>
        <v>0</v>
      </c>
      <c r="EK138" s="18">
        <f t="shared" si="15"/>
        <v>0</v>
      </c>
      <c r="EL138" s="18">
        <f t="shared" si="15"/>
        <v>0</v>
      </c>
      <c r="EM138" s="18">
        <f t="shared" si="15"/>
        <v>0</v>
      </c>
      <c r="EN138" s="18">
        <f t="shared" si="15"/>
        <v>0</v>
      </c>
      <c r="EO138" s="18">
        <f t="shared" si="15"/>
        <v>0</v>
      </c>
      <c r="EP138" s="18">
        <f t="shared" si="15"/>
        <v>0</v>
      </c>
      <c r="EQ138" s="18">
        <f t="shared" si="15"/>
        <v>0</v>
      </c>
      <c r="ER138" s="18">
        <f t="shared" si="15"/>
        <v>0</v>
      </c>
      <c r="ES138" s="18">
        <f t="shared" si="15"/>
        <v>0</v>
      </c>
      <c r="ET138" s="18">
        <f t="shared" si="15"/>
        <v>0</v>
      </c>
      <c r="EU138" s="18">
        <f t="shared" si="15"/>
        <v>0</v>
      </c>
      <c r="EV138" s="18">
        <f t="shared" si="15"/>
        <v>0</v>
      </c>
      <c r="EW138" s="18">
        <f t="shared" si="15"/>
        <v>0</v>
      </c>
      <c r="EX138" s="18">
        <f t="shared" si="15"/>
        <v>0</v>
      </c>
      <c r="EY138" s="18">
        <f t="shared" si="15"/>
        <v>0</v>
      </c>
      <c r="EZ138" s="18">
        <f t="shared" si="15"/>
        <v>0</v>
      </c>
      <c r="FA138" s="18">
        <f t="shared" si="15"/>
        <v>0</v>
      </c>
      <c r="FB138" s="18">
        <f t="shared" si="15"/>
        <v>0</v>
      </c>
      <c r="FC138" s="18">
        <f t="shared" si="15"/>
        <v>0</v>
      </c>
      <c r="FD138" s="18">
        <f t="shared" si="15"/>
        <v>0</v>
      </c>
      <c r="FE138" s="18">
        <f t="shared" si="15"/>
        <v>0</v>
      </c>
      <c r="FF138" s="18">
        <f t="shared" si="15"/>
        <v>0</v>
      </c>
      <c r="FG138" s="18">
        <f t="shared" si="15"/>
        <v>0</v>
      </c>
      <c r="FH138" s="18">
        <f t="shared" si="15"/>
        <v>0</v>
      </c>
      <c r="FI138" s="18">
        <f t="shared" si="15"/>
        <v>0</v>
      </c>
      <c r="FJ138" s="18">
        <f t="shared" si="15"/>
        <v>0</v>
      </c>
      <c r="FK138" s="18">
        <f t="shared" si="15"/>
        <v>0</v>
      </c>
      <c r="FL138" s="18">
        <f t="shared" si="15"/>
        <v>0</v>
      </c>
      <c r="FM138" s="18">
        <f t="shared" si="15"/>
        <v>0</v>
      </c>
      <c r="FN138" s="18">
        <f t="shared" si="15"/>
        <v>0</v>
      </c>
      <c r="FO138" s="18">
        <f t="shared" si="15"/>
        <v>0</v>
      </c>
      <c r="FP138" s="18">
        <f t="shared" si="15"/>
        <v>0</v>
      </c>
      <c r="FQ138" s="18">
        <f t="shared" si="15"/>
        <v>0</v>
      </c>
      <c r="FR138" s="18">
        <f t="shared" si="15"/>
        <v>0</v>
      </c>
      <c r="FS138" s="18">
        <f t="shared" si="15"/>
        <v>0</v>
      </c>
      <c r="FT138" s="18">
        <f t="shared" si="15"/>
        <v>0</v>
      </c>
      <c r="FU138" s="18">
        <f t="shared" si="15"/>
        <v>0</v>
      </c>
      <c r="FV138" s="18">
        <f t="shared" si="15"/>
        <v>0</v>
      </c>
      <c r="FW138" s="18">
        <f t="shared" si="15"/>
        <v>0</v>
      </c>
      <c r="FX138" s="18">
        <f t="shared" si="15"/>
        <v>0</v>
      </c>
      <c r="FY138" s="18">
        <f t="shared" si="15"/>
        <v>0</v>
      </c>
      <c r="FZ138" s="18">
        <f t="shared" si="15"/>
        <v>0</v>
      </c>
      <c r="GA138" s="18">
        <f t="shared" si="15"/>
        <v>0</v>
      </c>
      <c r="GB138" s="18">
        <f t="shared" si="15"/>
        <v>0</v>
      </c>
      <c r="GC138" s="18">
        <f t="shared" si="15"/>
        <v>0</v>
      </c>
      <c r="GD138" s="18">
        <f t="shared" si="15"/>
        <v>0</v>
      </c>
      <c r="GE138" s="18">
        <f t="shared" si="15"/>
        <v>0</v>
      </c>
      <c r="GF138" s="18">
        <f t="shared" si="15"/>
        <v>0</v>
      </c>
      <c r="GG138" s="18">
        <f t="shared" si="15"/>
        <v>0</v>
      </c>
      <c r="GH138" s="18">
        <f t="shared" si="15"/>
        <v>0</v>
      </c>
      <c r="GI138" s="18">
        <f t="shared" si="15"/>
        <v>0</v>
      </c>
      <c r="GJ138" s="18">
        <f t="shared" si="15"/>
        <v>0</v>
      </c>
      <c r="GK138" s="18">
        <f t="shared" si="15"/>
        <v>0</v>
      </c>
      <c r="GL138" s="18">
        <f t="shared" si="15"/>
        <v>0</v>
      </c>
      <c r="GM138" s="18">
        <f t="shared" si="15"/>
        <v>0</v>
      </c>
      <c r="GN138" s="18">
        <f t="shared" ref="GN138:IU138" si="16">SUM(GN128+GN137)</f>
        <v>0</v>
      </c>
      <c r="GO138" s="18">
        <f t="shared" si="16"/>
        <v>0</v>
      </c>
      <c r="GP138" s="18">
        <f t="shared" si="16"/>
        <v>0</v>
      </c>
      <c r="GQ138" s="18">
        <f t="shared" si="16"/>
        <v>0</v>
      </c>
      <c r="GR138" s="18">
        <f t="shared" si="16"/>
        <v>0</v>
      </c>
      <c r="GS138" s="18">
        <f t="shared" si="16"/>
        <v>0</v>
      </c>
      <c r="GT138" s="18">
        <f t="shared" si="16"/>
        <v>0</v>
      </c>
      <c r="GU138" s="18">
        <f t="shared" si="16"/>
        <v>0</v>
      </c>
      <c r="GV138" s="18">
        <f t="shared" si="16"/>
        <v>0</v>
      </c>
      <c r="GW138" s="18">
        <f t="shared" si="16"/>
        <v>0</v>
      </c>
      <c r="GX138" s="18">
        <f t="shared" si="16"/>
        <v>0</v>
      </c>
      <c r="GY138" s="18">
        <f t="shared" si="16"/>
        <v>0</v>
      </c>
      <c r="GZ138" s="18">
        <f t="shared" si="16"/>
        <v>0</v>
      </c>
      <c r="HA138" s="18">
        <f t="shared" si="16"/>
        <v>0</v>
      </c>
      <c r="HB138" s="18">
        <f t="shared" si="16"/>
        <v>0</v>
      </c>
      <c r="HC138" s="18">
        <f t="shared" si="16"/>
        <v>0</v>
      </c>
      <c r="HD138" s="18">
        <f t="shared" si="16"/>
        <v>0</v>
      </c>
      <c r="HE138" s="18">
        <f t="shared" si="16"/>
        <v>0</v>
      </c>
      <c r="HF138" s="18">
        <f t="shared" si="16"/>
        <v>0</v>
      </c>
      <c r="HG138" s="18">
        <f t="shared" si="16"/>
        <v>0</v>
      </c>
      <c r="HH138" s="18">
        <f t="shared" si="16"/>
        <v>0</v>
      </c>
      <c r="HI138" s="18">
        <f t="shared" si="16"/>
        <v>0</v>
      </c>
      <c r="HJ138" s="18">
        <f t="shared" si="16"/>
        <v>0</v>
      </c>
      <c r="HK138" s="18">
        <f t="shared" si="16"/>
        <v>0</v>
      </c>
      <c r="HL138" s="18">
        <f t="shared" si="16"/>
        <v>0</v>
      </c>
      <c r="HM138" s="18">
        <f t="shared" si="16"/>
        <v>0</v>
      </c>
      <c r="HN138" s="18">
        <f t="shared" si="16"/>
        <v>0</v>
      </c>
      <c r="HO138" s="18">
        <f t="shared" si="16"/>
        <v>0</v>
      </c>
      <c r="HP138" s="18">
        <f t="shared" si="16"/>
        <v>0</v>
      </c>
      <c r="HQ138" s="18">
        <f t="shared" si="16"/>
        <v>0</v>
      </c>
      <c r="HR138" s="18">
        <f t="shared" si="16"/>
        <v>0</v>
      </c>
      <c r="HS138" s="18">
        <f t="shared" si="16"/>
        <v>0</v>
      </c>
      <c r="HT138" s="18">
        <f t="shared" si="16"/>
        <v>0</v>
      </c>
      <c r="HU138" s="18">
        <f t="shared" si="16"/>
        <v>0</v>
      </c>
      <c r="HV138" s="18">
        <f t="shared" si="16"/>
        <v>0</v>
      </c>
      <c r="HW138" s="18">
        <f t="shared" si="16"/>
        <v>0</v>
      </c>
      <c r="HX138" s="18">
        <f t="shared" si="16"/>
        <v>0</v>
      </c>
      <c r="HY138" s="18">
        <f t="shared" si="16"/>
        <v>0</v>
      </c>
      <c r="HZ138" s="18">
        <f t="shared" si="16"/>
        <v>0</v>
      </c>
      <c r="IA138" s="18">
        <f t="shared" si="16"/>
        <v>0</v>
      </c>
      <c r="IB138" s="18">
        <f t="shared" si="16"/>
        <v>0</v>
      </c>
      <c r="IC138" s="18">
        <f t="shared" si="16"/>
        <v>0</v>
      </c>
      <c r="ID138" s="18">
        <f t="shared" si="16"/>
        <v>0</v>
      </c>
      <c r="IE138" s="18">
        <f t="shared" si="16"/>
        <v>0</v>
      </c>
      <c r="IF138" s="18">
        <f t="shared" si="16"/>
        <v>0</v>
      </c>
      <c r="IG138" s="18">
        <f t="shared" si="16"/>
        <v>0</v>
      </c>
      <c r="IH138" s="18">
        <f t="shared" si="16"/>
        <v>0</v>
      </c>
      <c r="II138" s="18">
        <f t="shared" si="16"/>
        <v>0</v>
      </c>
      <c r="IJ138" s="18">
        <f t="shared" si="16"/>
        <v>0</v>
      </c>
      <c r="IK138" s="18">
        <f t="shared" si="16"/>
        <v>0</v>
      </c>
      <c r="IL138" s="18">
        <f t="shared" si="16"/>
        <v>0</v>
      </c>
      <c r="IM138" s="18">
        <f t="shared" si="16"/>
        <v>0</v>
      </c>
      <c r="IN138" s="18">
        <f t="shared" si="16"/>
        <v>0</v>
      </c>
      <c r="IO138" s="18">
        <f t="shared" si="16"/>
        <v>0</v>
      </c>
      <c r="IP138" s="18">
        <f t="shared" si="16"/>
        <v>0</v>
      </c>
      <c r="IQ138" s="18">
        <f t="shared" si="16"/>
        <v>0</v>
      </c>
      <c r="IR138" s="18">
        <f t="shared" si="16"/>
        <v>0</v>
      </c>
      <c r="IS138" s="18">
        <f t="shared" si="16"/>
        <v>0</v>
      </c>
      <c r="IT138" s="18">
        <f t="shared" si="16"/>
        <v>0</v>
      </c>
      <c r="IU138" s="18">
        <f t="shared" si="16"/>
        <v>0</v>
      </c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</row>
    <row r="140" spans="1:605" ht="12.75" customHeight="1">
      <c r="B140" s="20" t="s">
        <v>130</v>
      </c>
    </row>
    <row r="141" spans="1:605" ht="12.75" customHeight="1">
      <c r="B141" s="7" t="s">
        <v>87</v>
      </c>
    </row>
    <row r="142" spans="1:605" s="12" customFormat="1" ht="12.75" customHeight="1">
      <c r="A142" s="9" t="str">
        <f>"1/1"</f>
        <v>1/1</v>
      </c>
      <c r="B142" s="10" t="s">
        <v>97</v>
      </c>
      <c r="C142" s="11" t="str">
        <f>"60"</f>
        <v>60</v>
      </c>
      <c r="D142" s="11">
        <v>1.82</v>
      </c>
      <c r="E142" s="11">
        <v>0</v>
      </c>
      <c r="F142" s="11">
        <v>2.4700000000000002</v>
      </c>
      <c r="G142" s="11">
        <v>2.4700000000000002</v>
      </c>
      <c r="H142" s="11">
        <v>6.7</v>
      </c>
      <c r="I142" s="25">
        <v>50.523311999999997</v>
      </c>
      <c r="J142" s="11">
        <v>0.3</v>
      </c>
      <c r="K142" s="11">
        <v>1.56</v>
      </c>
      <c r="L142" s="11">
        <v>0</v>
      </c>
      <c r="M142" s="11">
        <v>0</v>
      </c>
      <c r="N142" s="11">
        <v>1.94</v>
      </c>
      <c r="O142" s="11">
        <v>1.88</v>
      </c>
      <c r="P142" s="11">
        <v>2.88</v>
      </c>
      <c r="Q142" s="11">
        <v>0</v>
      </c>
      <c r="R142" s="11">
        <v>0</v>
      </c>
      <c r="S142" s="11">
        <v>0.06</v>
      </c>
      <c r="T142" s="11">
        <v>0.76</v>
      </c>
      <c r="U142" s="11">
        <v>211.68</v>
      </c>
      <c r="V142" s="11">
        <v>58.21</v>
      </c>
      <c r="W142" s="11">
        <v>11.76</v>
      </c>
      <c r="X142" s="11">
        <v>12.35</v>
      </c>
      <c r="Y142" s="11">
        <v>36.5</v>
      </c>
      <c r="Z142" s="11">
        <v>0.41</v>
      </c>
      <c r="AA142" s="11">
        <v>0</v>
      </c>
      <c r="AB142" s="11">
        <v>176.4</v>
      </c>
      <c r="AC142" s="11">
        <v>30</v>
      </c>
      <c r="AD142" s="11">
        <v>1.18</v>
      </c>
      <c r="AE142" s="11">
        <v>0.06</v>
      </c>
      <c r="AF142" s="11">
        <v>0.03</v>
      </c>
      <c r="AG142" s="11">
        <v>0.41</v>
      </c>
      <c r="AH142" s="11">
        <v>0.78</v>
      </c>
      <c r="AI142" s="11">
        <v>5.88</v>
      </c>
      <c r="AJ142" s="12">
        <v>0</v>
      </c>
      <c r="AK142" s="12">
        <v>94.08</v>
      </c>
      <c r="AL142" s="12">
        <v>82.32</v>
      </c>
      <c r="AM142" s="12">
        <v>135.24</v>
      </c>
      <c r="AN142" s="12">
        <v>135.24</v>
      </c>
      <c r="AO142" s="12">
        <v>17.64</v>
      </c>
      <c r="AP142" s="12">
        <v>88.2</v>
      </c>
      <c r="AQ142" s="12">
        <v>21.17</v>
      </c>
      <c r="AR142" s="12">
        <v>76.44</v>
      </c>
      <c r="AS142" s="12">
        <v>82.32</v>
      </c>
      <c r="AT142" s="12">
        <v>201.68</v>
      </c>
      <c r="AU142" s="12">
        <v>276.36</v>
      </c>
      <c r="AV142" s="12">
        <v>37.630000000000003</v>
      </c>
      <c r="AW142" s="12">
        <v>94.08</v>
      </c>
      <c r="AX142" s="12">
        <v>205.8</v>
      </c>
      <c r="AY142" s="12">
        <v>0</v>
      </c>
      <c r="AZ142" s="12">
        <v>89.96</v>
      </c>
      <c r="BA142" s="12">
        <v>95.84</v>
      </c>
      <c r="BB142" s="12">
        <v>58.8</v>
      </c>
      <c r="BC142" s="12">
        <v>17.05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2">
        <v>0</v>
      </c>
      <c r="BJ142" s="12">
        <v>0</v>
      </c>
      <c r="BK142" s="12">
        <v>0.15</v>
      </c>
      <c r="BL142" s="12">
        <v>0</v>
      </c>
      <c r="BM142" s="12">
        <v>0.1</v>
      </c>
      <c r="BN142" s="12">
        <v>0.01</v>
      </c>
      <c r="BO142" s="12">
        <v>0.02</v>
      </c>
      <c r="BP142" s="12">
        <v>0</v>
      </c>
      <c r="BQ142" s="12">
        <v>0</v>
      </c>
      <c r="BR142" s="12">
        <v>0</v>
      </c>
      <c r="BS142" s="12">
        <v>0.56000000000000005</v>
      </c>
      <c r="BT142" s="12">
        <v>0</v>
      </c>
      <c r="BU142" s="12">
        <v>0</v>
      </c>
      <c r="BV142" s="12">
        <v>1.39</v>
      </c>
      <c r="BW142" s="12">
        <v>0</v>
      </c>
      <c r="BX142" s="12">
        <v>0</v>
      </c>
      <c r="BY142" s="12">
        <v>0</v>
      </c>
      <c r="BZ142" s="12">
        <v>0</v>
      </c>
      <c r="CA142" s="12">
        <v>0</v>
      </c>
      <c r="CB142" s="12">
        <v>50.34</v>
      </c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</row>
    <row r="143" spans="1:605" s="12" customFormat="1" ht="12.75" customHeight="1">
      <c r="A143" s="9" t="str">
        <f>"2/6"</f>
        <v>2/6</v>
      </c>
      <c r="B143" s="10" t="s">
        <v>151</v>
      </c>
      <c r="C143" s="11" t="str">
        <f>"150"</f>
        <v>150</v>
      </c>
      <c r="D143" s="11">
        <v>14.59</v>
      </c>
      <c r="E143" s="11">
        <v>15.53</v>
      </c>
      <c r="F143" s="11">
        <v>15.9</v>
      </c>
      <c r="G143" s="11">
        <v>0</v>
      </c>
      <c r="H143" s="11">
        <v>2.54</v>
      </c>
      <c r="I143" s="25">
        <v>211.22885099999999</v>
      </c>
      <c r="J143" s="11">
        <v>6.67</v>
      </c>
      <c r="K143" s="11">
        <v>0.12</v>
      </c>
      <c r="L143" s="11">
        <v>0</v>
      </c>
      <c r="M143" s="11">
        <v>0</v>
      </c>
      <c r="N143" s="11">
        <v>2.54</v>
      </c>
      <c r="O143" s="11">
        <v>0</v>
      </c>
      <c r="P143" s="11">
        <v>0</v>
      </c>
      <c r="Q143" s="11">
        <v>0</v>
      </c>
      <c r="R143" s="11">
        <v>0</v>
      </c>
      <c r="S143" s="11">
        <v>0.04</v>
      </c>
      <c r="T143" s="11">
        <v>2.2400000000000002</v>
      </c>
      <c r="U143" s="11">
        <v>462.49</v>
      </c>
      <c r="V143" s="11">
        <v>193.04</v>
      </c>
      <c r="W143" s="11">
        <v>101.55</v>
      </c>
      <c r="X143" s="11">
        <v>16.91</v>
      </c>
      <c r="Y143" s="11">
        <v>222.08</v>
      </c>
      <c r="Z143" s="11">
        <v>2.5099999999999998</v>
      </c>
      <c r="AA143" s="11">
        <v>186.3</v>
      </c>
      <c r="AB143" s="11">
        <v>69.900000000000006</v>
      </c>
      <c r="AC143" s="11">
        <v>325.2</v>
      </c>
      <c r="AD143" s="11">
        <v>0.73</v>
      </c>
      <c r="AE143" s="11">
        <v>7.0000000000000007E-2</v>
      </c>
      <c r="AF143" s="11">
        <v>0.45</v>
      </c>
      <c r="AG143" s="11">
        <v>0.22</v>
      </c>
      <c r="AH143" s="11">
        <v>4.3899999999999997</v>
      </c>
      <c r="AI143" s="11">
        <v>0.21</v>
      </c>
      <c r="AJ143" s="12">
        <v>0</v>
      </c>
      <c r="AK143" s="12">
        <v>881.67</v>
      </c>
      <c r="AL143" s="12">
        <v>695.78</v>
      </c>
      <c r="AM143" s="12">
        <v>1253.93</v>
      </c>
      <c r="AN143" s="12">
        <v>1043.22</v>
      </c>
      <c r="AO143" s="12">
        <v>477.91</v>
      </c>
      <c r="AP143" s="12">
        <v>697.8</v>
      </c>
      <c r="AQ143" s="12">
        <v>234.53</v>
      </c>
      <c r="AR143" s="12">
        <v>748.17</v>
      </c>
      <c r="AS143" s="12">
        <v>752.6</v>
      </c>
      <c r="AT143" s="12">
        <v>833.54</v>
      </c>
      <c r="AU143" s="12">
        <v>1302.48</v>
      </c>
      <c r="AV143" s="12">
        <v>361.28</v>
      </c>
      <c r="AW143" s="12">
        <v>441.1</v>
      </c>
      <c r="AX143" s="12">
        <v>1881.96</v>
      </c>
      <c r="AY143" s="12">
        <v>14.81</v>
      </c>
      <c r="AZ143" s="12">
        <v>421.14</v>
      </c>
      <c r="BA143" s="12">
        <v>984.02</v>
      </c>
      <c r="BB143" s="12">
        <v>576.79</v>
      </c>
      <c r="BC143" s="12">
        <v>320.42</v>
      </c>
      <c r="BD143" s="12">
        <v>0.12</v>
      </c>
      <c r="BE143" s="12">
        <v>0.06</v>
      </c>
      <c r="BF143" s="12">
        <v>0.03</v>
      </c>
      <c r="BG143" s="12">
        <v>7.0000000000000007E-2</v>
      </c>
      <c r="BH143" s="12">
        <v>0.08</v>
      </c>
      <c r="BI143" s="12">
        <v>0.37</v>
      </c>
      <c r="BJ143" s="12">
        <v>0</v>
      </c>
      <c r="BK143" s="12">
        <v>1.02</v>
      </c>
      <c r="BL143" s="12">
        <v>0</v>
      </c>
      <c r="BM143" s="12">
        <v>0.32</v>
      </c>
      <c r="BN143" s="12">
        <v>0</v>
      </c>
      <c r="BO143" s="12">
        <v>0</v>
      </c>
      <c r="BP143" s="12">
        <v>0</v>
      </c>
      <c r="BQ143" s="12">
        <v>7.0000000000000007E-2</v>
      </c>
      <c r="BR143" s="12">
        <v>0.11</v>
      </c>
      <c r="BS143" s="12">
        <v>0.83</v>
      </c>
      <c r="BT143" s="12">
        <v>0</v>
      </c>
      <c r="BU143" s="12">
        <v>0</v>
      </c>
      <c r="BV143" s="12">
        <v>0.05</v>
      </c>
      <c r="BW143" s="12">
        <v>0</v>
      </c>
      <c r="BX143" s="12">
        <v>0</v>
      </c>
      <c r="BY143" s="12">
        <v>0</v>
      </c>
      <c r="BZ143" s="12">
        <v>0</v>
      </c>
      <c r="CA143" s="12">
        <v>0</v>
      </c>
      <c r="CB143" s="12">
        <v>121.14</v>
      </c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</row>
    <row r="144" spans="1:605" s="12" customFormat="1" ht="12.75" customHeight="1">
      <c r="A144" s="9" t="s">
        <v>168</v>
      </c>
      <c r="B144" s="10" t="s">
        <v>152</v>
      </c>
      <c r="C144" s="11" t="str">
        <f>"200"</f>
        <v>200</v>
      </c>
      <c r="D144" s="11">
        <v>3.78</v>
      </c>
      <c r="E144" s="11">
        <v>2.84</v>
      </c>
      <c r="F144" s="11">
        <v>3.72</v>
      </c>
      <c r="G144" s="11">
        <v>0</v>
      </c>
      <c r="H144" s="11">
        <v>13.14</v>
      </c>
      <c r="I144" s="25">
        <v>96.539464000000009</v>
      </c>
      <c r="J144" s="11">
        <v>2</v>
      </c>
      <c r="K144" s="11">
        <v>0</v>
      </c>
      <c r="L144" s="11">
        <v>0</v>
      </c>
      <c r="M144" s="11">
        <v>0</v>
      </c>
      <c r="N144" s="11">
        <v>11.84</v>
      </c>
      <c r="O144" s="11">
        <v>0</v>
      </c>
      <c r="P144" s="11">
        <v>1.29</v>
      </c>
      <c r="Q144" s="11">
        <v>0</v>
      </c>
      <c r="R144" s="11">
        <v>0</v>
      </c>
      <c r="S144" s="11">
        <v>0.1</v>
      </c>
      <c r="T144" s="11">
        <v>0.71</v>
      </c>
      <c r="U144" s="11">
        <v>49.57</v>
      </c>
      <c r="V144" s="11">
        <v>144.75</v>
      </c>
      <c r="W144" s="11">
        <v>116.6</v>
      </c>
      <c r="X144" s="11">
        <v>13.3</v>
      </c>
      <c r="Y144" s="11">
        <v>83.7</v>
      </c>
      <c r="Z144" s="11">
        <v>0.12</v>
      </c>
      <c r="AA144" s="11">
        <v>150.5</v>
      </c>
      <c r="AB144" s="11">
        <v>9</v>
      </c>
      <c r="AC144" s="11">
        <v>22</v>
      </c>
      <c r="AD144" s="11">
        <v>0</v>
      </c>
      <c r="AE144" s="11">
        <v>0.31</v>
      </c>
      <c r="AF144" s="11">
        <v>0.47</v>
      </c>
      <c r="AG144" s="11">
        <v>2.84</v>
      </c>
      <c r="AH144" s="11">
        <v>0.8</v>
      </c>
      <c r="AI144" s="11">
        <v>9.16</v>
      </c>
      <c r="AJ144" s="12">
        <v>0</v>
      </c>
      <c r="AK144" s="12">
        <v>159.74</v>
      </c>
      <c r="AL144" s="12">
        <v>157.78</v>
      </c>
      <c r="AM144" s="12">
        <v>270.48</v>
      </c>
      <c r="AN144" s="12">
        <v>217.56</v>
      </c>
      <c r="AO144" s="12">
        <v>72.52</v>
      </c>
      <c r="AP144" s="12">
        <v>127.4</v>
      </c>
      <c r="AQ144" s="12">
        <v>42.14</v>
      </c>
      <c r="AR144" s="12">
        <v>143.08000000000001</v>
      </c>
      <c r="AS144" s="12">
        <v>0</v>
      </c>
      <c r="AT144" s="12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2">
        <v>0</v>
      </c>
      <c r="BB144" s="12">
        <v>180.32</v>
      </c>
      <c r="BC144" s="12">
        <v>25.48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2">
        <v>0</v>
      </c>
      <c r="BJ144" s="12">
        <v>0</v>
      </c>
      <c r="BK144" s="12">
        <v>0</v>
      </c>
      <c r="BL144" s="12">
        <v>0</v>
      </c>
      <c r="BM144" s="12">
        <v>0</v>
      </c>
      <c r="BN144" s="12">
        <v>0</v>
      </c>
      <c r="BO144" s="12">
        <v>0</v>
      </c>
      <c r="BP144" s="12">
        <v>0</v>
      </c>
      <c r="BQ144" s="12">
        <v>0</v>
      </c>
      <c r="BR144" s="12">
        <v>0</v>
      </c>
      <c r="BS144" s="12">
        <v>0</v>
      </c>
      <c r="BT144" s="12">
        <v>0</v>
      </c>
      <c r="BU144" s="12">
        <v>0</v>
      </c>
      <c r="BV144" s="12">
        <v>0</v>
      </c>
      <c r="BW144" s="12">
        <v>0</v>
      </c>
      <c r="BX144" s="12">
        <v>0</v>
      </c>
      <c r="BY144" s="12">
        <v>0</v>
      </c>
      <c r="BZ144" s="12">
        <v>0</v>
      </c>
      <c r="CA144" s="12">
        <v>0</v>
      </c>
      <c r="CB144" s="12">
        <v>199.09</v>
      </c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</row>
    <row r="145" spans="1:605" s="12" customFormat="1" ht="12.75" customHeight="1">
      <c r="A145" s="9" t="str">
        <f>"пром."</f>
        <v>пром.</v>
      </c>
      <c r="B145" s="10" t="s">
        <v>109</v>
      </c>
      <c r="C145" s="11" t="str">
        <f>"60"</f>
        <v>60</v>
      </c>
      <c r="D145" s="11">
        <v>3.92</v>
      </c>
      <c r="E145" s="11">
        <v>0</v>
      </c>
      <c r="F145" s="11">
        <v>1.31</v>
      </c>
      <c r="G145" s="11">
        <v>1.31</v>
      </c>
      <c r="H145" s="11">
        <v>31.98</v>
      </c>
      <c r="I145" s="25">
        <v>154.518</v>
      </c>
      <c r="J145" s="11">
        <v>0.3</v>
      </c>
      <c r="K145" s="11">
        <v>0</v>
      </c>
      <c r="L145" s="11">
        <v>0</v>
      </c>
      <c r="M145" s="11">
        <v>0</v>
      </c>
      <c r="N145" s="11">
        <v>1.98</v>
      </c>
      <c r="O145" s="11">
        <v>28.08</v>
      </c>
      <c r="P145" s="11">
        <v>1.92</v>
      </c>
      <c r="Q145" s="11">
        <v>0</v>
      </c>
      <c r="R145" s="11">
        <v>0</v>
      </c>
      <c r="S145" s="11">
        <v>0.18</v>
      </c>
      <c r="T145" s="11">
        <v>0.96</v>
      </c>
      <c r="U145" s="11">
        <v>167.31</v>
      </c>
      <c r="V145" s="11">
        <v>48.73</v>
      </c>
      <c r="W145" s="11">
        <v>8.58</v>
      </c>
      <c r="X145" s="11">
        <v>13.27</v>
      </c>
      <c r="Y145" s="11">
        <v>34.17</v>
      </c>
      <c r="Z145" s="11">
        <v>0.92</v>
      </c>
      <c r="AA145" s="11">
        <v>0</v>
      </c>
      <c r="AB145" s="11">
        <v>0</v>
      </c>
      <c r="AC145" s="11">
        <v>0</v>
      </c>
      <c r="AD145" s="11">
        <v>1.02</v>
      </c>
      <c r="AE145" s="11">
        <v>7.0000000000000007E-2</v>
      </c>
      <c r="AF145" s="11">
        <v>0.02</v>
      </c>
      <c r="AG145" s="11">
        <v>0.82</v>
      </c>
      <c r="AH145" s="11">
        <v>1.8</v>
      </c>
      <c r="AI145" s="11">
        <v>0</v>
      </c>
      <c r="AJ145" s="12">
        <v>0</v>
      </c>
      <c r="AK145" s="12">
        <v>194.18</v>
      </c>
      <c r="AL145" s="12">
        <v>201.49</v>
      </c>
      <c r="AM145" s="12">
        <v>308.5</v>
      </c>
      <c r="AN145" s="12">
        <v>103.88</v>
      </c>
      <c r="AO145" s="12">
        <v>61.07</v>
      </c>
      <c r="AP145" s="12">
        <v>122.15</v>
      </c>
      <c r="AQ145" s="12">
        <v>45.94</v>
      </c>
      <c r="AR145" s="12">
        <v>219.24</v>
      </c>
      <c r="AS145" s="12">
        <v>136.24</v>
      </c>
      <c r="AT145" s="12">
        <v>189.49</v>
      </c>
      <c r="AU145" s="12">
        <v>157.12</v>
      </c>
      <c r="AV145" s="12">
        <v>84.04</v>
      </c>
      <c r="AW145" s="12">
        <v>146.16</v>
      </c>
      <c r="AX145" s="12">
        <v>1213.6500000000001</v>
      </c>
      <c r="AY145" s="12">
        <v>0</v>
      </c>
      <c r="AZ145" s="12">
        <v>395.15</v>
      </c>
      <c r="BA145" s="12">
        <v>172.78</v>
      </c>
      <c r="BB145" s="12">
        <v>115.88</v>
      </c>
      <c r="BC145" s="12">
        <v>90.31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2">
        <v>0.01</v>
      </c>
      <c r="BJ145" s="12">
        <v>0</v>
      </c>
      <c r="BK145" s="12">
        <v>0.14000000000000001</v>
      </c>
      <c r="BL145" s="12">
        <v>0</v>
      </c>
      <c r="BM145" s="12">
        <v>7.0000000000000007E-2</v>
      </c>
      <c r="BN145" s="12">
        <v>0</v>
      </c>
      <c r="BO145" s="12">
        <v>0</v>
      </c>
      <c r="BP145" s="12">
        <v>0</v>
      </c>
      <c r="BQ145" s="12">
        <v>0</v>
      </c>
      <c r="BR145" s="12">
        <v>0</v>
      </c>
      <c r="BS145" s="12">
        <v>0.51</v>
      </c>
      <c r="BT145" s="12">
        <v>0</v>
      </c>
      <c r="BU145" s="12">
        <v>0</v>
      </c>
      <c r="BV145" s="12">
        <v>0.39</v>
      </c>
      <c r="BW145" s="12">
        <v>0.01</v>
      </c>
      <c r="BX145" s="12">
        <v>0</v>
      </c>
      <c r="BY145" s="12">
        <v>0</v>
      </c>
      <c r="BZ145" s="12">
        <v>0</v>
      </c>
      <c r="CA145" s="12">
        <v>0</v>
      </c>
      <c r="CB145" s="12">
        <v>10.44</v>
      </c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</row>
    <row r="146" spans="1:605" s="3" customFormat="1" ht="12.75" customHeight="1">
      <c r="A146" s="13" t="str">
        <f>"7/0"</f>
        <v>7/0</v>
      </c>
      <c r="B146" s="14" t="s">
        <v>153</v>
      </c>
      <c r="C146" s="15" t="str">
        <f>"80"</f>
        <v>80</v>
      </c>
      <c r="D146" s="15">
        <v>6.08</v>
      </c>
      <c r="E146" s="15">
        <v>0.91</v>
      </c>
      <c r="F146" s="15">
        <v>9.1999999999999993</v>
      </c>
      <c r="G146" s="15">
        <v>0.57999999999999996</v>
      </c>
      <c r="H146" s="15">
        <v>43.33</v>
      </c>
      <c r="I146" s="26">
        <v>278.32305146666647</v>
      </c>
      <c r="J146" s="15">
        <v>6.43</v>
      </c>
      <c r="K146" s="15">
        <v>0.27</v>
      </c>
      <c r="L146" s="15">
        <v>0</v>
      </c>
      <c r="M146" s="15">
        <v>0</v>
      </c>
      <c r="N146" s="15">
        <v>10.23</v>
      </c>
      <c r="O146" s="15">
        <v>31.47</v>
      </c>
      <c r="P146" s="15">
        <v>1.62</v>
      </c>
      <c r="Q146" s="15">
        <v>0</v>
      </c>
      <c r="R146" s="15">
        <v>0</v>
      </c>
      <c r="S146" s="15">
        <v>0.02</v>
      </c>
      <c r="T146" s="15">
        <v>1.17</v>
      </c>
      <c r="U146" s="15">
        <v>222.5</v>
      </c>
      <c r="V146" s="15">
        <v>109.24</v>
      </c>
      <c r="W146" s="15">
        <v>44.28</v>
      </c>
      <c r="X146" s="15">
        <v>12.33</v>
      </c>
      <c r="Y146" s="15">
        <v>74.88</v>
      </c>
      <c r="Z146" s="15">
        <v>0.74</v>
      </c>
      <c r="AA146" s="15">
        <v>56.47</v>
      </c>
      <c r="AB146" s="15">
        <v>41.73</v>
      </c>
      <c r="AC146" s="15">
        <v>63.34</v>
      </c>
      <c r="AD146" s="15">
        <v>0.92</v>
      </c>
      <c r="AE146" s="15">
        <v>0.1</v>
      </c>
      <c r="AF146" s="15">
        <v>0.08</v>
      </c>
      <c r="AG146" s="15">
        <v>0.78</v>
      </c>
      <c r="AH146" s="15">
        <v>1.92</v>
      </c>
      <c r="AI146" s="15">
        <v>0.32</v>
      </c>
      <c r="AJ146" s="3">
        <v>0</v>
      </c>
      <c r="AK146" s="3">
        <v>253.42</v>
      </c>
      <c r="AL146" s="3">
        <v>232.93</v>
      </c>
      <c r="AM146" s="3">
        <v>430.68</v>
      </c>
      <c r="AN146" s="3">
        <v>143.81</v>
      </c>
      <c r="AO146" s="3">
        <v>82.81</v>
      </c>
      <c r="AP146" s="3">
        <v>171.9</v>
      </c>
      <c r="AQ146" s="3">
        <v>58.3</v>
      </c>
      <c r="AR146" s="3">
        <v>265.77</v>
      </c>
      <c r="AS146" s="3">
        <v>176.89</v>
      </c>
      <c r="AT146" s="3">
        <v>213.26</v>
      </c>
      <c r="AU146" s="3">
        <v>188.37</v>
      </c>
      <c r="AV146" s="3">
        <v>109.78</v>
      </c>
      <c r="AW146" s="3">
        <v>186.79</v>
      </c>
      <c r="AX146" s="3">
        <v>1605.01</v>
      </c>
      <c r="AY146" s="3">
        <v>0</v>
      </c>
      <c r="AZ146" s="3">
        <v>505.82</v>
      </c>
      <c r="BA146" s="3">
        <v>268.29000000000002</v>
      </c>
      <c r="BB146" s="3">
        <v>140.6</v>
      </c>
      <c r="BC146" s="3">
        <v>104.55</v>
      </c>
      <c r="BD146" s="3">
        <v>0.33</v>
      </c>
      <c r="BE146" s="3">
        <v>0.15</v>
      </c>
      <c r="BF146" s="3">
        <v>0.08</v>
      </c>
      <c r="BG146" s="3">
        <v>0.19</v>
      </c>
      <c r="BH146" s="3">
        <v>0.21</v>
      </c>
      <c r="BI146" s="3">
        <v>0.97</v>
      </c>
      <c r="BJ146" s="3">
        <v>0</v>
      </c>
      <c r="BK146" s="3">
        <v>2.78</v>
      </c>
      <c r="BL146" s="3">
        <v>0</v>
      </c>
      <c r="BM146" s="3">
        <v>0.84</v>
      </c>
      <c r="BN146" s="3">
        <v>0</v>
      </c>
      <c r="BO146" s="3">
        <v>0</v>
      </c>
      <c r="BP146" s="3">
        <v>0</v>
      </c>
      <c r="BQ146" s="3">
        <v>0.19</v>
      </c>
      <c r="BR146" s="3">
        <v>0.28999999999999998</v>
      </c>
      <c r="BS146" s="3">
        <v>2.27</v>
      </c>
      <c r="BT146" s="3">
        <v>0</v>
      </c>
      <c r="BU146" s="3">
        <v>0</v>
      </c>
      <c r="BV146" s="3">
        <v>0.36</v>
      </c>
      <c r="BW146" s="3">
        <v>0.03</v>
      </c>
      <c r="BX146" s="3">
        <v>0</v>
      </c>
      <c r="BY146" s="3">
        <v>0</v>
      </c>
      <c r="BZ146" s="3">
        <v>0</v>
      </c>
      <c r="CA146" s="3">
        <v>0</v>
      </c>
      <c r="CB146" s="3">
        <v>32.83</v>
      </c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</row>
    <row r="147" spans="1:605" s="19" customFormat="1" ht="12.75" customHeight="1">
      <c r="A147" s="16"/>
      <c r="B147" s="17" t="s">
        <v>93</v>
      </c>
      <c r="C147" s="18"/>
      <c r="D147" s="18">
        <v>30.19</v>
      </c>
      <c r="E147" s="18">
        <v>19.28</v>
      </c>
      <c r="F147" s="18">
        <v>32.6</v>
      </c>
      <c r="G147" s="18">
        <v>4.3600000000000003</v>
      </c>
      <c r="H147" s="18">
        <v>97.69</v>
      </c>
      <c r="I147" s="27">
        <v>791.13</v>
      </c>
      <c r="J147" s="18">
        <v>15.7</v>
      </c>
      <c r="K147" s="18">
        <v>1.95</v>
      </c>
      <c r="L147" s="18">
        <v>0</v>
      </c>
      <c r="M147" s="18">
        <v>0</v>
      </c>
      <c r="N147" s="18">
        <v>28.54</v>
      </c>
      <c r="O147" s="18">
        <v>61.43</v>
      </c>
      <c r="P147" s="18">
        <v>7.72</v>
      </c>
      <c r="Q147" s="18">
        <v>0</v>
      </c>
      <c r="R147" s="18">
        <v>0</v>
      </c>
      <c r="S147" s="18">
        <v>0.4</v>
      </c>
      <c r="T147" s="18">
        <v>5.83</v>
      </c>
      <c r="U147" s="18">
        <v>1113.55</v>
      </c>
      <c r="V147" s="18">
        <v>553.98</v>
      </c>
      <c r="W147" s="18">
        <v>282.77</v>
      </c>
      <c r="X147" s="18">
        <v>68.16</v>
      </c>
      <c r="Y147" s="18">
        <v>451.33</v>
      </c>
      <c r="Z147" s="18">
        <v>4.71</v>
      </c>
      <c r="AA147" s="18">
        <v>393.27</v>
      </c>
      <c r="AB147" s="18">
        <v>297.02999999999997</v>
      </c>
      <c r="AC147" s="18">
        <v>440.54</v>
      </c>
      <c r="AD147" s="18">
        <v>3.84</v>
      </c>
      <c r="AE147" s="18">
        <v>0.62</v>
      </c>
      <c r="AF147" s="18">
        <v>1.05</v>
      </c>
      <c r="AG147" s="18">
        <v>5.07</v>
      </c>
      <c r="AH147" s="18">
        <v>9.69</v>
      </c>
      <c r="AI147" s="18">
        <v>15.58</v>
      </c>
      <c r="AJ147" s="19">
        <v>0</v>
      </c>
      <c r="AK147" s="19">
        <v>1583.09</v>
      </c>
      <c r="AL147" s="19">
        <v>1370.31</v>
      </c>
      <c r="AM147" s="19">
        <v>2398.83</v>
      </c>
      <c r="AN147" s="19">
        <v>1643.71</v>
      </c>
      <c r="AO147" s="19">
        <v>711.96</v>
      </c>
      <c r="AP147" s="19">
        <v>1207.45</v>
      </c>
      <c r="AQ147" s="19">
        <v>402.07</v>
      </c>
      <c r="AR147" s="19">
        <v>1452.7</v>
      </c>
      <c r="AS147" s="19">
        <v>1148.05</v>
      </c>
      <c r="AT147" s="19">
        <v>1437.96</v>
      </c>
      <c r="AU147" s="19">
        <v>1924.34</v>
      </c>
      <c r="AV147" s="19">
        <v>592.74</v>
      </c>
      <c r="AW147" s="19">
        <v>868.14</v>
      </c>
      <c r="AX147" s="19">
        <v>4906.41</v>
      </c>
      <c r="AY147" s="19">
        <v>14.81</v>
      </c>
      <c r="AZ147" s="19">
        <v>1412.08</v>
      </c>
      <c r="BA147" s="19">
        <v>1520.94</v>
      </c>
      <c r="BB147" s="19">
        <v>1072.3900000000001</v>
      </c>
      <c r="BC147" s="19">
        <v>557.80999999999995</v>
      </c>
      <c r="BD147" s="19">
        <v>0.45</v>
      </c>
      <c r="BE147" s="19">
        <v>0.21</v>
      </c>
      <c r="BF147" s="19">
        <v>0.11</v>
      </c>
      <c r="BG147" s="19">
        <v>0.26</v>
      </c>
      <c r="BH147" s="19">
        <v>0.3</v>
      </c>
      <c r="BI147" s="19">
        <v>1.35</v>
      </c>
      <c r="BJ147" s="19">
        <v>0</v>
      </c>
      <c r="BK147" s="19">
        <v>4.09</v>
      </c>
      <c r="BL147" s="19">
        <v>0</v>
      </c>
      <c r="BM147" s="19">
        <v>1.32</v>
      </c>
      <c r="BN147" s="19">
        <v>0.01</v>
      </c>
      <c r="BO147" s="19">
        <v>0.02</v>
      </c>
      <c r="BP147" s="19">
        <v>0</v>
      </c>
      <c r="BQ147" s="19">
        <v>0.26</v>
      </c>
      <c r="BR147" s="19">
        <v>0.4</v>
      </c>
      <c r="BS147" s="19">
        <v>4.17</v>
      </c>
      <c r="BT147" s="19">
        <v>0</v>
      </c>
      <c r="BU147" s="19">
        <v>0</v>
      </c>
      <c r="BV147" s="19">
        <v>2.1800000000000002</v>
      </c>
      <c r="BW147" s="19">
        <v>0.04</v>
      </c>
      <c r="BX147" s="19">
        <v>0</v>
      </c>
      <c r="BY147" s="19">
        <v>0</v>
      </c>
      <c r="BZ147" s="19">
        <v>0</v>
      </c>
      <c r="CA147" s="19">
        <v>0</v>
      </c>
      <c r="CB147" s="19">
        <v>413.84</v>
      </c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</row>
    <row r="148" spans="1:605" ht="12.75" customHeight="1">
      <c r="B148" s="7" t="s">
        <v>96</v>
      </c>
    </row>
    <row r="149" spans="1:605" s="12" customFormat="1" ht="12.75" customHeight="1">
      <c r="A149" s="9" t="str">
        <f>"29/1"</f>
        <v>29/1</v>
      </c>
      <c r="B149" s="10" t="s">
        <v>105</v>
      </c>
      <c r="C149" s="11" t="str">
        <f>"60"</f>
        <v>60</v>
      </c>
      <c r="D149" s="11">
        <v>0.69</v>
      </c>
      <c r="E149" s="11">
        <v>0</v>
      </c>
      <c r="F149" s="11">
        <v>3.57</v>
      </c>
      <c r="G149" s="11">
        <v>3.57</v>
      </c>
      <c r="H149" s="11">
        <v>6.57</v>
      </c>
      <c r="I149" s="25">
        <v>58.171016400000006</v>
      </c>
      <c r="J149" s="11">
        <v>0.45</v>
      </c>
      <c r="K149" s="11">
        <v>2.34</v>
      </c>
      <c r="L149" s="11">
        <v>0</v>
      </c>
      <c r="M149" s="11">
        <v>0</v>
      </c>
      <c r="N149" s="11">
        <v>5.22</v>
      </c>
      <c r="O149" s="11">
        <v>0.1</v>
      </c>
      <c r="P149" s="11">
        <v>1.24</v>
      </c>
      <c r="Q149" s="11">
        <v>0</v>
      </c>
      <c r="R149" s="11">
        <v>0</v>
      </c>
      <c r="S149" s="11">
        <v>0.16</v>
      </c>
      <c r="T149" s="11">
        <v>0.55000000000000004</v>
      </c>
      <c r="U149" s="11">
        <v>10.75</v>
      </c>
      <c r="V149" s="11">
        <v>105.57</v>
      </c>
      <c r="W149" s="11">
        <v>14.44</v>
      </c>
      <c r="X149" s="11">
        <v>20.25</v>
      </c>
      <c r="Y149" s="11">
        <v>29.39</v>
      </c>
      <c r="Z149" s="11">
        <v>0.38</v>
      </c>
      <c r="AA149" s="11">
        <v>0</v>
      </c>
      <c r="AB149" s="11">
        <v>5547.78</v>
      </c>
      <c r="AC149" s="11">
        <v>1110</v>
      </c>
      <c r="AD149" s="11">
        <v>1.81</v>
      </c>
      <c r="AE149" s="11">
        <v>0.03</v>
      </c>
      <c r="AF149" s="11">
        <v>0.03</v>
      </c>
      <c r="AG149" s="11">
        <v>0.44</v>
      </c>
      <c r="AH149" s="11">
        <v>0.61</v>
      </c>
      <c r="AI149" s="11">
        <v>0.95</v>
      </c>
      <c r="AJ149" s="12">
        <v>0</v>
      </c>
      <c r="AK149" s="12">
        <v>22.92</v>
      </c>
      <c r="AL149" s="12">
        <v>18.66</v>
      </c>
      <c r="AM149" s="12">
        <v>23.45</v>
      </c>
      <c r="AN149" s="12">
        <v>20.25</v>
      </c>
      <c r="AO149" s="12">
        <v>4.8</v>
      </c>
      <c r="AP149" s="12">
        <v>17.059999999999999</v>
      </c>
      <c r="AQ149" s="12">
        <v>4.26</v>
      </c>
      <c r="AR149" s="12">
        <v>16.52</v>
      </c>
      <c r="AS149" s="12">
        <v>25.59</v>
      </c>
      <c r="AT149" s="12">
        <v>21.85</v>
      </c>
      <c r="AU149" s="12">
        <v>71.959999999999994</v>
      </c>
      <c r="AV149" s="12">
        <v>7.46</v>
      </c>
      <c r="AW149" s="12">
        <v>15.46</v>
      </c>
      <c r="AX149" s="12">
        <v>125.26</v>
      </c>
      <c r="AY149" s="12">
        <v>0</v>
      </c>
      <c r="AZ149" s="12">
        <v>15.99</v>
      </c>
      <c r="BA149" s="12">
        <v>17.59</v>
      </c>
      <c r="BB149" s="12">
        <v>9.59</v>
      </c>
      <c r="BC149" s="12">
        <v>6.4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2">
        <v>0</v>
      </c>
      <c r="BJ149" s="12">
        <v>0</v>
      </c>
      <c r="BK149" s="12">
        <v>0.22</v>
      </c>
      <c r="BL149" s="12">
        <v>0</v>
      </c>
      <c r="BM149" s="12">
        <v>0.14000000000000001</v>
      </c>
      <c r="BN149" s="12">
        <v>0.01</v>
      </c>
      <c r="BO149" s="12">
        <v>0.02</v>
      </c>
      <c r="BP149" s="12">
        <v>0</v>
      </c>
      <c r="BQ149" s="12">
        <v>0</v>
      </c>
      <c r="BR149" s="12">
        <v>0</v>
      </c>
      <c r="BS149" s="12">
        <v>0.84</v>
      </c>
      <c r="BT149" s="12">
        <v>0</v>
      </c>
      <c r="BU149" s="12">
        <v>0</v>
      </c>
      <c r="BV149" s="12">
        <v>2.08</v>
      </c>
      <c r="BW149" s="12">
        <v>0</v>
      </c>
      <c r="BX149" s="12">
        <v>0</v>
      </c>
      <c r="BY149" s="12">
        <v>0</v>
      </c>
      <c r="BZ149" s="12">
        <v>0</v>
      </c>
      <c r="CA149" s="12">
        <v>0</v>
      </c>
      <c r="CB149" s="12">
        <v>48.85</v>
      </c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</row>
    <row r="150" spans="1:605" s="12" customFormat="1" ht="12.75" customHeight="1">
      <c r="A150" s="9" t="str">
        <f>"16/2"</f>
        <v>16/2</v>
      </c>
      <c r="B150" s="10" t="s">
        <v>154</v>
      </c>
      <c r="C150" s="11" t="str">
        <f>"250"</f>
        <v>250</v>
      </c>
      <c r="D150" s="11">
        <v>5.54</v>
      </c>
      <c r="E150" s="11">
        <v>0</v>
      </c>
      <c r="F150" s="11">
        <v>5.56</v>
      </c>
      <c r="G150" s="11">
        <v>5.56</v>
      </c>
      <c r="H150" s="11">
        <v>24.31</v>
      </c>
      <c r="I150" s="25">
        <v>164.05552</v>
      </c>
      <c r="J150" s="11">
        <v>0.73</v>
      </c>
      <c r="K150" s="11">
        <v>3.25</v>
      </c>
      <c r="L150" s="11">
        <v>0</v>
      </c>
      <c r="M150" s="11">
        <v>0</v>
      </c>
      <c r="N150" s="11">
        <v>3.31</v>
      </c>
      <c r="O150" s="11">
        <v>17.47</v>
      </c>
      <c r="P150" s="11">
        <v>3.53</v>
      </c>
      <c r="Q150" s="11">
        <v>0</v>
      </c>
      <c r="R150" s="11">
        <v>0</v>
      </c>
      <c r="S150" s="11">
        <v>0.18</v>
      </c>
      <c r="T150" s="11">
        <v>1.97</v>
      </c>
      <c r="U150" s="11">
        <v>204.24</v>
      </c>
      <c r="V150" s="11">
        <v>566.41999999999996</v>
      </c>
      <c r="W150" s="11">
        <v>36.44</v>
      </c>
      <c r="X150" s="11">
        <v>39.93</v>
      </c>
      <c r="Y150" s="11">
        <v>107.14</v>
      </c>
      <c r="Z150" s="11">
        <v>2.04</v>
      </c>
      <c r="AA150" s="11">
        <v>0</v>
      </c>
      <c r="AB150" s="11">
        <v>1363.05</v>
      </c>
      <c r="AC150" s="11">
        <v>252.28</v>
      </c>
      <c r="AD150" s="11">
        <v>2.4700000000000002</v>
      </c>
      <c r="AE150" s="11">
        <v>0.21</v>
      </c>
      <c r="AF150" s="11">
        <v>0.08</v>
      </c>
      <c r="AG150" s="11">
        <v>1.19</v>
      </c>
      <c r="AH150" s="11">
        <v>2.61</v>
      </c>
      <c r="AI150" s="11">
        <v>5.65</v>
      </c>
      <c r="AJ150" s="12">
        <v>0</v>
      </c>
      <c r="AK150" s="12">
        <v>218.54</v>
      </c>
      <c r="AL150" s="12">
        <v>242.43</v>
      </c>
      <c r="AM150" s="12">
        <v>359.42</v>
      </c>
      <c r="AN150" s="12">
        <v>345.21</v>
      </c>
      <c r="AO150" s="12">
        <v>47.41</v>
      </c>
      <c r="AP150" s="12">
        <v>193.06</v>
      </c>
      <c r="AQ150" s="12">
        <v>64.19</v>
      </c>
      <c r="AR150" s="12">
        <v>226.87</v>
      </c>
      <c r="AS150" s="12">
        <v>219.77</v>
      </c>
      <c r="AT150" s="12">
        <v>419.77</v>
      </c>
      <c r="AU150" s="12">
        <v>495.91</v>
      </c>
      <c r="AV150" s="12">
        <v>100.47</v>
      </c>
      <c r="AW150" s="12">
        <v>214.87</v>
      </c>
      <c r="AX150" s="12">
        <v>785.46</v>
      </c>
      <c r="AY150" s="12">
        <v>0</v>
      </c>
      <c r="AZ150" s="12">
        <v>151.41</v>
      </c>
      <c r="BA150" s="12">
        <v>184.64</v>
      </c>
      <c r="BB150" s="12">
        <v>155.82</v>
      </c>
      <c r="BC150" s="12">
        <v>58.43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2">
        <v>0</v>
      </c>
      <c r="BJ150" s="12">
        <v>0</v>
      </c>
      <c r="BK150" s="12">
        <v>0.39</v>
      </c>
      <c r="BL150" s="12">
        <v>0</v>
      </c>
      <c r="BM150" s="12">
        <v>0.22</v>
      </c>
      <c r="BN150" s="12">
        <v>0.02</v>
      </c>
      <c r="BO150" s="12">
        <v>0.03</v>
      </c>
      <c r="BP150" s="12">
        <v>0</v>
      </c>
      <c r="BQ150" s="12">
        <v>0</v>
      </c>
      <c r="BR150" s="12">
        <v>0</v>
      </c>
      <c r="BS150" s="12">
        <v>1.33</v>
      </c>
      <c r="BT150" s="12">
        <v>0</v>
      </c>
      <c r="BU150" s="12">
        <v>0</v>
      </c>
      <c r="BV150" s="12">
        <v>3.13</v>
      </c>
      <c r="BW150" s="12">
        <v>0.02</v>
      </c>
      <c r="BX150" s="12">
        <v>0</v>
      </c>
      <c r="BY150" s="12">
        <v>0</v>
      </c>
      <c r="BZ150" s="12">
        <v>0</v>
      </c>
      <c r="CA150" s="12">
        <v>0</v>
      </c>
      <c r="CB150" s="12">
        <v>241.53</v>
      </c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</row>
    <row r="151" spans="1:605" s="12" customFormat="1" ht="12.75" customHeight="1">
      <c r="A151" s="9" t="str">
        <f>"39/8"</f>
        <v>39/8</v>
      </c>
      <c r="B151" s="10" t="s">
        <v>155</v>
      </c>
      <c r="C151" s="11" t="str">
        <f>"90"</f>
        <v>90</v>
      </c>
      <c r="D151" s="11">
        <v>13.04</v>
      </c>
      <c r="E151" s="11">
        <v>12.11</v>
      </c>
      <c r="F151" s="11">
        <v>10.59</v>
      </c>
      <c r="G151" s="11">
        <v>1.78</v>
      </c>
      <c r="H151" s="11">
        <v>7.44</v>
      </c>
      <c r="I151" s="25">
        <v>177.57130950000001</v>
      </c>
      <c r="J151" s="11">
        <v>5.63</v>
      </c>
      <c r="K151" s="11">
        <v>1.46</v>
      </c>
      <c r="L151" s="11">
        <v>0</v>
      </c>
      <c r="M151" s="11">
        <v>0</v>
      </c>
      <c r="N151" s="11">
        <v>1.26</v>
      </c>
      <c r="O151" s="11">
        <v>6.16</v>
      </c>
      <c r="P151" s="11">
        <v>0.03</v>
      </c>
      <c r="Q151" s="11">
        <v>0</v>
      </c>
      <c r="R151" s="11">
        <v>0</v>
      </c>
      <c r="S151" s="11">
        <v>0.02</v>
      </c>
      <c r="T151" s="11">
        <v>1.48</v>
      </c>
      <c r="U151" s="11">
        <v>138.4</v>
      </c>
      <c r="V151" s="11">
        <v>142.15</v>
      </c>
      <c r="W151" s="11">
        <v>28.99</v>
      </c>
      <c r="X151" s="11">
        <v>13.89</v>
      </c>
      <c r="Y151" s="11">
        <v>105.55</v>
      </c>
      <c r="Z151" s="11">
        <v>1.51</v>
      </c>
      <c r="AA151" s="11">
        <v>2.37</v>
      </c>
      <c r="AB151" s="11">
        <v>2.37</v>
      </c>
      <c r="AC151" s="11">
        <v>5.21</v>
      </c>
      <c r="AD151" s="11">
        <v>1.26</v>
      </c>
      <c r="AE151" s="11">
        <v>0.03</v>
      </c>
      <c r="AF151" s="11">
        <v>0.08</v>
      </c>
      <c r="AG151" s="11">
        <v>2.6</v>
      </c>
      <c r="AH151" s="11">
        <v>5.82</v>
      </c>
      <c r="AI151" s="11">
        <v>0.09</v>
      </c>
      <c r="AJ151" s="12">
        <v>0</v>
      </c>
      <c r="AK151" s="12">
        <v>718.98</v>
      </c>
      <c r="AL151" s="12">
        <v>564.01</v>
      </c>
      <c r="AM151" s="12">
        <v>1043.32</v>
      </c>
      <c r="AN151" s="12">
        <v>1670.94</v>
      </c>
      <c r="AO151" s="12">
        <v>304.76</v>
      </c>
      <c r="AP151" s="12">
        <v>551.91999999999996</v>
      </c>
      <c r="AQ151" s="12">
        <v>149.52000000000001</v>
      </c>
      <c r="AR151" s="12">
        <v>572.98</v>
      </c>
      <c r="AS151" s="12">
        <v>702.53</v>
      </c>
      <c r="AT151" s="12">
        <v>688.35</v>
      </c>
      <c r="AU151" s="12">
        <v>1130.6199999999999</v>
      </c>
      <c r="AV151" s="12">
        <v>457.76</v>
      </c>
      <c r="AW151" s="12">
        <v>612.63</v>
      </c>
      <c r="AX151" s="12">
        <v>2179.63</v>
      </c>
      <c r="AY151" s="12">
        <v>179.23</v>
      </c>
      <c r="AZ151" s="12">
        <v>514.72</v>
      </c>
      <c r="BA151" s="12">
        <v>521.79</v>
      </c>
      <c r="BB151" s="12">
        <v>472.23</v>
      </c>
      <c r="BC151" s="12">
        <v>186.51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2">
        <v>0</v>
      </c>
      <c r="BJ151" s="12">
        <v>0</v>
      </c>
      <c r="BK151" s="12">
        <v>0.12</v>
      </c>
      <c r="BL151" s="12">
        <v>0</v>
      </c>
      <c r="BM151" s="12">
        <v>7.0000000000000007E-2</v>
      </c>
      <c r="BN151" s="12">
        <v>0.01</v>
      </c>
      <c r="BO151" s="12">
        <v>0.01</v>
      </c>
      <c r="BP151" s="12">
        <v>0</v>
      </c>
      <c r="BQ151" s="12">
        <v>0</v>
      </c>
      <c r="BR151" s="12">
        <v>0</v>
      </c>
      <c r="BS151" s="12">
        <v>0.41</v>
      </c>
      <c r="BT151" s="12">
        <v>0</v>
      </c>
      <c r="BU151" s="12">
        <v>0</v>
      </c>
      <c r="BV151" s="12">
        <v>1.03</v>
      </c>
      <c r="BW151" s="12">
        <v>0</v>
      </c>
      <c r="BX151" s="12">
        <v>0</v>
      </c>
      <c r="BY151" s="12">
        <v>0</v>
      </c>
      <c r="BZ151" s="12">
        <v>0</v>
      </c>
      <c r="CA151" s="12">
        <v>0</v>
      </c>
      <c r="CB151" s="12">
        <v>70.5</v>
      </c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</row>
    <row r="152" spans="1:605" s="12" customFormat="1" ht="12.75" customHeight="1">
      <c r="A152" s="9" t="str">
        <f>"3/3"</f>
        <v>3/3</v>
      </c>
      <c r="B152" s="10" t="s">
        <v>135</v>
      </c>
      <c r="C152" s="11" t="str">
        <f>"150"</f>
        <v>150</v>
      </c>
      <c r="D152" s="11">
        <v>3.11</v>
      </c>
      <c r="E152" s="11">
        <v>0.55000000000000004</v>
      </c>
      <c r="F152" s="11">
        <v>3.67</v>
      </c>
      <c r="G152" s="11">
        <v>0.51</v>
      </c>
      <c r="H152" s="11">
        <v>22.07</v>
      </c>
      <c r="I152" s="25">
        <v>132.58571249999997</v>
      </c>
      <c r="J152" s="11">
        <v>2.2799999999999998</v>
      </c>
      <c r="K152" s="11">
        <v>0.08</v>
      </c>
      <c r="L152" s="11">
        <v>0</v>
      </c>
      <c r="M152" s="11">
        <v>0</v>
      </c>
      <c r="N152" s="11">
        <v>2.15</v>
      </c>
      <c r="O152" s="11">
        <v>18.23</v>
      </c>
      <c r="P152" s="11">
        <v>1.7</v>
      </c>
      <c r="Q152" s="11">
        <v>0</v>
      </c>
      <c r="R152" s="11">
        <v>0</v>
      </c>
      <c r="S152" s="11">
        <v>0.28999999999999998</v>
      </c>
      <c r="T152" s="11">
        <v>1.89</v>
      </c>
      <c r="U152" s="11">
        <v>77.84</v>
      </c>
      <c r="V152" s="11">
        <v>636.26</v>
      </c>
      <c r="W152" s="11">
        <v>33.96</v>
      </c>
      <c r="X152" s="11">
        <v>30.35</v>
      </c>
      <c r="Y152" s="11">
        <v>86.82</v>
      </c>
      <c r="Z152" s="11">
        <v>1.1200000000000001</v>
      </c>
      <c r="AA152" s="11">
        <v>18.75</v>
      </c>
      <c r="AB152" s="11">
        <v>34.11</v>
      </c>
      <c r="AC152" s="11">
        <v>25.05</v>
      </c>
      <c r="AD152" s="11">
        <v>0.17</v>
      </c>
      <c r="AE152" s="11">
        <v>0.12</v>
      </c>
      <c r="AF152" s="11">
        <v>0.1</v>
      </c>
      <c r="AG152" s="11">
        <v>1.33</v>
      </c>
      <c r="AH152" s="11">
        <v>2.59</v>
      </c>
      <c r="AI152" s="11">
        <v>5.45</v>
      </c>
      <c r="AJ152" s="12">
        <v>0</v>
      </c>
      <c r="AK152" s="12">
        <v>62.59</v>
      </c>
      <c r="AL152" s="12">
        <v>81.44</v>
      </c>
      <c r="AM152" s="12">
        <v>116</v>
      </c>
      <c r="AN152" s="12">
        <v>118.1</v>
      </c>
      <c r="AO152" s="12">
        <v>26.61</v>
      </c>
      <c r="AP152" s="12">
        <v>76.13</v>
      </c>
      <c r="AQ152" s="12">
        <v>34.840000000000003</v>
      </c>
      <c r="AR152" s="12">
        <v>80.09</v>
      </c>
      <c r="AS152" s="12">
        <v>75.67</v>
      </c>
      <c r="AT152" s="12">
        <v>206.13</v>
      </c>
      <c r="AU152" s="12">
        <v>91.81</v>
      </c>
      <c r="AV152" s="12">
        <v>19.2</v>
      </c>
      <c r="AW152" s="12">
        <v>53.44</v>
      </c>
      <c r="AX152" s="12">
        <v>287.20999999999998</v>
      </c>
      <c r="AY152" s="12">
        <v>0</v>
      </c>
      <c r="AZ152" s="12">
        <v>40.19</v>
      </c>
      <c r="BA152" s="12">
        <v>36.549999999999997</v>
      </c>
      <c r="BB152" s="12">
        <v>72.75</v>
      </c>
      <c r="BC152" s="12">
        <v>21.66</v>
      </c>
      <c r="BD152" s="12">
        <v>0.1</v>
      </c>
      <c r="BE152" s="12">
        <v>0.04</v>
      </c>
      <c r="BF152" s="12">
        <v>0.02</v>
      </c>
      <c r="BG152" s="12">
        <v>0.05</v>
      </c>
      <c r="BH152" s="12">
        <v>0.06</v>
      </c>
      <c r="BI152" s="12">
        <v>0.28999999999999998</v>
      </c>
      <c r="BJ152" s="12">
        <v>0</v>
      </c>
      <c r="BK152" s="12">
        <v>0.88</v>
      </c>
      <c r="BL152" s="12">
        <v>0</v>
      </c>
      <c r="BM152" s="12">
        <v>0.26</v>
      </c>
      <c r="BN152" s="12">
        <v>0</v>
      </c>
      <c r="BO152" s="12">
        <v>0</v>
      </c>
      <c r="BP152" s="12">
        <v>0</v>
      </c>
      <c r="BQ152" s="12">
        <v>0.05</v>
      </c>
      <c r="BR152" s="12">
        <v>0.09</v>
      </c>
      <c r="BS152" s="12">
        <v>0.85</v>
      </c>
      <c r="BT152" s="12">
        <v>0</v>
      </c>
      <c r="BU152" s="12">
        <v>0</v>
      </c>
      <c r="BV152" s="12">
        <v>0.14000000000000001</v>
      </c>
      <c r="BW152" s="12">
        <v>0</v>
      </c>
      <c r="BX152" s="12">
        <v>0</v>
      </c>
      <c r="BY152" s="12">
        <v>0</v>
      </c>
      <c r="BZ152" s="12">
        <v>0</v>
      </c>
      <c r="CA152" s="12">
        <v>0</v>
      </c>
      <c r="CB152" s="12">
        <v>123.62</v>
      </c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</row>
    <row r="153" spans="1:605" s="12" customFormat="1" ht="12.75" customHeight="1">
      <c r="A153" s="9" t="str">
        <f>"пром."</f>
        <v>пром.</v>
      </c>
      <c r="B153" s="10" t="s">
        <v>136</v>
      </c>
      <c r="C153" s="11" t="str">
        <f>"200"</f>
        <v>200</v>
      </c>
      <c r="D153" s="11">
        <v>0</v>
      </c>
      <c r="E153" s="11">
        <v>0</v>
      </c>
      <c r="F153" s="11">
        <v>0</v>
      </c>
      <c r="G153" s="11">
        <v>0</v>
      </c>
      <c r="H153" s="11">
        <v>18.95</v>
      </c>
      <c r="I153" s="25">
        <v>70.710400000000007</v>
      </c>
      <c r="J153" s="11">
        <v>0</v>
      </c>
      <c r="K153" s="11">
        <v>0</v>
      </c>
      <c r="L153" s="11">
        <v>0</v>
      </c>
      <c r="M153" s="11">
        <v>0</v>
      </c>
      <c r="N153" s="11">
        <v>18.23</v>
      </c>
      <c r="O153" s="11">
        <v>0</v>
      </c>
      <c r="P153" s="11">
        <v>0.72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120</v>
      </c>
      <c r="AB153" s="11">
        <v>0</v>
      </c>
      <c r="AC153" s="11">
        <v>0</v>
      </c>
      <c r="AD153" s="11">
        <v>2.34</v>
      </c>
      <c r="AE153" s="11">
        <v>0.26</v>
      </c>
      <c r="AF153" s="11">
        <v>0.31</v>
      </c>
      <c r="AG153" s="11">
        <v>2.5499999999999998</v>
      </c>
      <c r="AH153" s="11">
        <v>0</v>
      </c>
      <c r="AI153" s="11">
        <v>8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2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2">
        <v>0</v>
      </c>
      <c r="BJ153" s="12">
        <v>0</v>
      </c>
      <c r="BK153" s="12">
        <v>0</v>
      </c>
      <c r="BL153" s="12">
        <v>0</v>
      </c>
      <c r="BM153" s="12">
        <v>0</v>
      </c>
      <c r="BN153" s="12">
        <v>0</v>
      </c>
      <c r="BO153" s="12">
        <v>0</v>
      </c>
      <c r="BP153" s="12">
        <v>0</v>
      </c>
      <c r="BQ153" s="12">
        <v>0</v>
      </c>
      <c r="BR153" s="12">
        <v>0</v>
      </c>
      <c r="BS153" s="12">
        <v>0</v>
      </c>
      <c r="BT153" s="12">
        <v>0</v>
      </c>
      <c r="BU153" s="12">
        <v>0</v>
      </c>
      <c r="BV153" s="12">
        <v>0</v>
      </c>
      <c r="BW153" s="12">
        <v>0</v>
      </c>
      <c r="BX153" s="12">
        <v>0</v>
      </c>
      <c r="BY153" s="12">
        <v>0</v>
      </c>
      <c r="BZ153" s="12">
        <v>0</v>
      </c>
      <c r="CA153" s="12">
        <v>0</v>
      </c>
      <c r="CB153" s="12">
        <v>200.64</v>
      </c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</row>
    <row r="154" spans="1:605" s="12" customFormat="1" ht="12.75" customHeight="1">
      <c r="A154" s="9" t="str">
        <f>"пром."</f>
        <v>пром.</v>
      </c>
      <c r="B154" s="10" t="s">
        <v>91</v>
      </c>
      <c r="C154" s="11" t="str">
        <f>"25"</f>
        <v>25</v>
      </c>
      <c r="D154" s="11">
        <v>1.67</v>
      </c>
      <c r="E154" s="11">
        <v>0</v>
      </c>
      <c r="F154" s="11">
        <v>0.18</v>
      </c>
      <c r="G154" s="11">
        <v>0</v>
      </c>
      <c r="H154" s="11">
        <v>12.55</v>
      </c>
      <c r="I154" s="25">
        <v>52.635800000000003</v>
      </c>
      <c r="J154" s="11">
        <v>0</v>
      </c>
      <c r="K154" s="11">
        <v>0</v>
      </c>
      <c r="L154" s="11">
        <v>0</v>
      </c>
      <c r="M154" s="11">
        <v>0</v>
      </c>
      <c r="N154" s="11">
        <v>10.7</v>
      </c>
      <c r="O154" s="11">
        <v>0</v>
      </c>
      <c r="P154" s="11">
        <v>1.85</v>
      </c>
      <c r="Q154" s="11">
        <v>0</v>
      </c>
      <c r="R154" s="11">
        <v>0</v>
      </c>
      <c r="S154" s="11">
        <v>0</v>
      </c>
      <c r="T154" s="11">
        <v>3.01</v>
      </c>
      <c r="U154" s="11">
        <v>10.08</v>
      </c>
      <c r="V154" s="11">
        <v>468.1</v>
      </c>
      <c r="W154" s="11">
        <v>185.09</v>
      </c>
      <c r="X154" s="11">
        <v>58.12</v>
      </c>
      <c r="Y154" s="11">
        <v>52.43</v>
      </c>
      <c r="Z154" s="11">
        <v>6.22</v>
      </c>
      <c r="AA154" s="11">
        <v>840</v>
      </c>
      <c r="AB154" s="11">
        <v>0</v>
      </c>
      <c r="AC154" s="11">
        <v>52.5</v>
      </c>
      <c r="AD154" s="11">
        <v>0.42</v>
      </c>
      <c r="AE154" s="11">
        <v>0.05</v>
      </c>
      <c r="AF154" s="11">
        <v>0.27</v>
      </c>
      <c r="AG154" s="11">
        <v>0</v>
      </c>
      <c r="AH154" s="11">
        <v>2.2400000000000002</v>
      </c>
      <c r="AI154" s="11">
        <v>12.5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2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0.01</v>
      </c>
      <c r="BH154" s="12">
        <v>0</v>
      </c>
      <c r="BI154" s="12">
        <v>0.02</v>
      </c>
      <c r="BJ154" s="12">
        <v>0</v>
      </c>
      <c r="BK154" s="12">
        <v>0.22</v>
      </c>
      <c r="BL154" s="12">
        <v>0</v>
      </c>
      <c r="BM154" s="12">
        <v>7.0000000000000007E-2</v>
      </c>
      <c r="BN154" s="12">
        <v>0</v>
      </c>
      <c r="BO154" s="12">
        <v>0</v>
      </c>
      <c r="BP154" s="12">
        <v>0</v>
      </c>
      <c r="BQ154" s="12">
        <v>0</v>
      </c>
      <c r="BR154" s="12">
        <v>0.02</v>
      </c>
      <c r="BS154" s="12">
        <v>7.0000000000000007E-2</v>
      </c>
      <c r="BT154" s="12">
        <v>0</v>
      </c>
      <c r="BU154" s="12">
        <v>0</v>
      </c>
      <c r="BV154" s="12">
        <v>0.14000000000000001</v>
      </c>
      <c r="BW154" s="12">
        <v>0.54</v>
      </c>
      <c r="BX154" s="12">
        <v>0</v>
      </c>
      <c r="BY154" s="12">
        <v>0</v>
      </c>
      <c r="BZ154" s="12">
        <v>0</v>
      </c>
      <c r="CA154" s="12">
        <v>0</v>
      </c>
      <c r="CB154" s="12">
        <v>2</v>
      </c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</row>
    <row r="155" spans="1:605" s="3" customFormat="1" ht="12.75" customHeight="1">
      <c r="A155" s="13" t="str">
        <f>"пром."</f>
        <v>пром.</v>
      </c>
      <c r="B155" s="14" t="s">
        <v>92</v>
      </c>
      <c r="C155" s="15" t="str">
        <f>"20"</f>
        <v>20</v>
      </c>
      <c r="D155" s="15">
        <v>1.32</v>
      </c>
      <c r="E155" s="15">
        <v>0</v>
      </c>
      <c r="F155" s="15">
        <v>0.24</v>
      </c>
      <c r="G155" s="15">
        <v>0.24</v>
      </c>
      <c r="H155" s="15">
        <v>8.34</v>
      </c>
      <c r="I155" s="26">
        <v>38.676000000000002</v>
      </c>
      <c r="J155" s="15">
        <v>0.04</v>
      </c>
      <c r="K155" s="15">
        <v>0</v>
      </c>
      <c r="L155" s="15">
        <v>0</v>
      </c>
      <c r="M155" s="15">
        <v>0</v>
      </c>
      <c r="N155" s="15">
        <v>0.24</v>
      </c>
      <c r="O155" s="15">
        <v>6.44</v>
      </c>
      <c r="P155" s="15">
        <v>1.66</v>
      </c>
      <c r="Q155" s="15">
        <v>0</v>
      </c>
      <c r="R155" s="15">
        <v>0</v>
      </c>
      <c r="S155" s="15">
        <v>0.2</v>
      </c>
      <c r="T155" s="15">
        <v>0.5</v>
      </c>
      <c r="U155" s="15">
        <v>122</v>
      </c>
      <c r="V155" s="15">
        <v>49</v>
      </c>
      <c r="W155" s="15">
        <v>7</v>
      </c>
      <c r="X155" s="15">
        <v>9.4</v>
      </c>
      <c r="Y155" s="15">
        <v>31.6</v>
      </c>
      <c r="Z155" s="15">
        <v>0.78</v>
      </c>
      <c r="AA155" s="15">
        <v>0</v>
      </c>
      <c r="AB155" s="15">
        <v>1</v>
      </c>
      <c r="AC155" s="15">
        <v>0.2</v>
      </c>
      <c r="AD155" s="15">
        <v>0.28000000000000003</v>
      </c>
      <c r="AE155" s="15">
        <v>0.04</v>
      </c>
      <c r="AF155" s="15">
        <v>0.02</v>
      </c>
      <c r="AG155" s="15">
        <v>0.14000000000000001</v>
      </c>
      <c r="AH155" s="15">
        <v>0.4</v>
      </c>
      <c r="AI155" s="15">
        <v>0</v>
      </c>
      <c r="AJ155" s="3">
        <v>0</v>
      </c>
      <c r="AK155" s="3">
        <v>64.400000000000006</v>
      </c>
      <c r="AL155" s="3">
        <v>49.6</v>
      </c>
      <c r="AM155" s="3">
        <v>85.4</v>
      </c>
      <c r="AN155" s="3">
        <v>44.6</v>
      </c>
      <c r="AO155" s="3">
        <v>18.600000000000001</v>
      </c>
      <c r="AP155" s="3">
        <v>39.6</v>
      </c>
      <c r="AQ155" s="3">
        <v>16</v>
      </c>
      <c r="AR155" s="3">
        <v>74.2</v>
      </c>
      <c r="AS155" s="3">
        <v>59.4</v>
      </c>
      <c r="AT155" s="3">
        <v>58.2</v>
      </c>
      <c r="AU155" s="3">
        <v>92.8</v>
      </c>
      <c r="AV155" s="3">
        <v>24.8</v>
      </c>
      <c r="AW155" s="3">
        <v>62</v>
      </c>
      <c r="AX155" s="3">
        <v>311.8</v>
      </c>
      <c r="AY155" s="3">
        <v>0</v>
      </c>
      <c r="AZ155" s="3">
        <v>105.2</v>
      </c>
      <c r="BA155" s="3">
        <v>58.2</v>
      </c>
      <c r="BB155" s="3">
        <v>36</v>
      </c>
      <c r="BC155" s="3">
        <v>26</v>
      </c>
      <c r="BD155" s="3">
        <v>0</v>
      </c>
      <c r="BE155" s="3">
        <v>0</v>
      </c>
      <c r="BF155" s="3">
        <v>0</v>
      </c>
      <c r="BG155" s="3">
        <v>0</v>
      </c>
      <c r="BH155" s="3">
        <v>0</v>
      </c>
      <c r="BI155" s="3">
        <v>0</v>
      </c>
      <c r="BJ155" s="3">
        <v>0</v>
      </c>
      <c r="BK155" s="3">
        <v>0.03</v>
      </c>
      <c r="BL155" s="3">
        <v>0</v>
      </c>
      <c r="BM155" s="3">
        <v>0</v>
      </c>
      <c r="BN155" s="3">
        <v>0</v>
      </c>
      <c r="BO155" s="3">
        <v>0</v>
      </c>
      <c r="BP155" s="3">
        <v>0</v>
      </c>
      <c r="BQ155" s="3">
        <v>0</v>
      </c>
      <c r="BR155" s="3">
        <v>0</v>
      </c>
      <c r="BS155" s="3">
        <v>0.02</v>
      </c>
      <c r="BT155" s="3">
        <v>0</v>
      </c>
      <c r="BU155" s="3">
        <v>0</v>
      </c>
      <c r="BV155" s="3">
        <v>0.1</v>
      </c>
      <c r="BW155" s="3">
        <v>0.02</v>
      </c>
      <c r="BX155" s="3">
        <v>0</v>
      </c>
      <c r="BY155" s="3">
        <v>0</v>
      </c>
      <c r="BZ155" s="3">
        <v>0</v>
      </c>
      <c r="CA155" s="3">
        <v>0</v>
      </c>
      <c r="CB155" s="3">
        <v>9.4</v>
      </c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</row>
    <row r="156" spans="1:605" s="19" customFormat="1" ht="12.75" customHeight="1">
      <c r="A156" s="16"/>
      <c r="B156" s="17" t="s">
        <v>103</v>
      </c>
      <c r="C156" s="18"/>
      <c r="D156" s="18">
        <v>25.37</v>
      </c>
      <c r="E156" s="18">
        <v>12.66</v>
      </c>
      <c r="F156" s="18">
        <v>23.8</v>
      </c>
      <c r="G156" s="18">
        <v>11.67</v>
      </c>
      <c r="H156" s="18">
        <v>100.24</v>
      </c>
      <c r="I156" s="27">
        <v>694.41</v>
      </c>
      <c r="J156" s="18">
        <v>9.1199999999999992</v>
      </c>
      <c r="K156" s="18">
        <v>7.14</v>
      </c>
      <c r="L156" s="18">
        <v>0</v>
      </c>
      <c r="M156" s="18">
        <v>0</v>
      </c>
      <c r="N156" s="18">
        <v>41.11</v>
      </c>
      <c r="O156" s="18">
        <v>48.39</v>
      </c>
      <c r="P156" s="18">
        <v>10.73</v>
      </c>
      <c r="Q156" s="18">
        <v>0</v>
      </c>
      <c r="R156" s="18">
        <v>0</v>
      </c>
      <c r="S156" s="18">
        <v>0.86</v>
      </c>
      <c r="T156" s="18">
        <v>9.39</v>
      </c>
      <c r="U156" s="18">
        <v>563.29999999999995</v>
      </c>
      <c r="V156" s="18">
        <v>1967.5</v>
      </c>
      <c r="W156" s="18">
        <v>305.92</v>
      </c>
      <c r="X156" s="18">
        <v>171.95</v>
      </c>
      <c r="Y156" s="18">
        <v>412.92</v>
      </c>
      <c r="Z156" s="18">
        <v>12.05</v>
      </c>
      <c r="AA156" s="18">
        <v>981.12</v>
      </c>
      <c r="AB156" s="18">
        <v>6948.3</v>
      </c>
      <c r="AC156" s="18">
        <v>1445.23</v>
      </c>
      <c r="AD156" s="18">
        <v>8.76</v>
      </c>
      <c r="AE156" s="18">
        <v>0.72</v>
      </c>
      <c r="AF156" s="18">
        <v>0.88</v>
      </c>
      <c r="AG156" s="18">
        <v>8.25</v>
      </c>
      <c r="AH156" s="18">
        <v>14.27</v>
      </c>
      <c r="AI156" s="18">
        <v>32.64</v>
      </c>
      <c r="AJ156" s="19">
        <v>0</v>
      </c>
      <c r="AK156" s="19">
        <v>1087.43</v>
      </c>
      <c r="AL156" s="19">
        <v>956.14</v>
      </c>
      <c r="AM156" s="19">
        <v>1627.59</v>
      </c>
      <c r="AN156" s="19">
        <v>2199.11</v>
      </c>
      <c r="AO156" s="19">
        <v>402.18</v>
      </c>
      <c r="AP156" s="19">
        <v>877.77</v>
      </c>
      <c r="AQ156" s="19">
        <v>268.81</v>
      </c>
      <c r="AR156" s="19">
        <v>970.66</v>
      </c>
      <c r="AS156" s="19">
        <v>1082.95</v>
      </c>
      <c r="AT156" s="19">
        <v>1394.3</v>
      </c>
      <c r="AU156" s="19">
        <v>1883.09</v>
      </c>
      <c r="AV156" s="19">
        <v>609.69000000000005</v>
      </c>
      <c r="AW156" s="19">
        <v>958.39</v>
      </c>
      <c r="AX156" s="19">
        <v>3689.36</v>
      </c>
      <c r="AY156" s="19">
        <v>179.23</v>
      </c>
      <c r="AZ156" s="19">
        <v>827.51</v>
      </c>
      <c r="BA156" s="19">
        <v>818.77</v>
      </c>
      <c r="BB156" s="19">
        <v>746.39</v>
      </c>
      <c r="BC156" s="19">
        <v>299</v>
      </c>
      <c r="BD156" s="19">
        <v>0.1</v>
      </c>
      <c r="BE156" s="19">
        <v>0.04</v>
      </c>
      <c r="BF156" s="19">
        <v>0.02</v>
      </c>
      <c r="BG156" s="19">
        <v>0.06</v>
      </c>
      <c r="BH156" s="19">
        <v>0.06</v>
      </c>
      <c r="BI156" s="19">
        <v>0.31</v>
      </c>
      <c r="BJ156" s="19">
        <v>0</v>
      </c>
      <c r="BK156" s="19">
        <v>1.85</v>
      </c>
      <c r="BL156" s="19">
        <v>0</v>
      </c>
      <c r="BM156" s="19">
        <v>0.77</v>
      </c>
      <c r="BN156" s="19">
        <v>0.04</v>
      </c>
      <c r="BO156" s="19">
        <v>7.0000000000000007E-2</v>
      </c>
      <c r="BP156" s="19">
        <v>0</v>
      </c>
      <c r="BQ156" s="19">
        <v>0.05</v>
      </c>
      <c r="BR156" s="19">
        <v>0.12</v>
      </c>
      <c r="BS156" s="19">
        <v>3.51</v>
      </c>
      <c r="BT156" s="19">
        <v>0</v>
      </c>
      <c r="BU156" s="19">
        <v>0</v>
      </c>
      <c r="BV156" s="19">
        <v>6.61</v>
      </c>
      <c r="BW156" s="19">
        <v>0.57999999999999996</v>
      </c>
      <c r="BX156" s="19">
        <v>0</v>
      </c>
      <c r="BY156" s="19">
        <v>0</v>
      </c>
      <c r="BZ156" s="19">
        <v>0</v>
      </c>
      <c r="CA156" s="19">
        <v>0</v>
      </c>
      <c r="CB156" s="19">
        <v>696.54</v>
      </c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</row>
    <row r="157" spans="1:605" s="19" customFormat="1" ht="12.75" customHeight="1">
      <c r="A157" s="16"/>
      <c r="B157" s="17" t="s">
        <v>94</v>
      </c>
      <c r="C157" s="18"/>
      <c r="D157" s="18">
        <f>SUM(D147+D156)</f>
        <v>55.56</v>
      </c>
      <c r="E157" s="18">
        <f t="shared" ref="E157:BP157" si="17">SUM(E147+E156)</f>
        <v>31.94</v>
      </c>
      <c r="F157" s="18">
        <f t="shared" si="17"/>
        <v>56.400000000000006</v>
      </c>
      <c r="G157" s="18">
        <f t="shared" si="17"/>
        <v>16.03</v>
      </c>
      <c r="H157" s="18">
        <f t="shared" si="17"/>
        <v>197.93</v>
      </c>
      <c r="I157" s="27">
        <f t="shared" si="17"/>
        <v>1485.54</v>
      </c>
      <c r="J157" s="18">
        <f t="shared" si="17"/>
        <v>24.82</v>
      </c>
      <c r="K157" s="18">
        <f t="shared" si="17"/>
        <v>9.09</v>
      </c>
      <c r="L157" s="18">
        <f t="shared" si="17"/>
        <v>0</v>
      </c>
      <c r="M157" s="18">
        <f t="shared" si="17"/>
        <v>0</v>
      </c>
      <c r="N157" s="18">
        <f t="shared" si="17"/>
        <v>69.650000000000006</v>
      </c>
      <c r="O157" s="18">
        <f t="shared" si="17"/>
        <v>109.82</v>
      </c>
      <c r="P157" s="18">
        <f t="shared" si="17"/>
        <v>18.45</v>
      </c>
      <c r="Q157" s="18">
        <f t="shared" si="17"/>
        <v>0</v>
      </c>
      <c r="R157" s="18">
        <f t="shared" si="17"/>
        <v>0</v>
      </c>
      <c r="S157" s="18">
        <f t="shared" si="17"/>
        <v>1.26</v>
      </c>
      <c r="T157" s="18">
        <f t="shared" si="17"/>
        <v>15.22</v>
      </c>
      <c r="U157" s="18">
        <f t="shared" si="17"/>
        <v>1676.85</v>
      </c>
      <c r="V157" s="18">
        <f t="shared" si="17"/>
        <v>2521.48</v>
      </c>
      <c r="W157" s="18">
        <f t="shared" si="17"/>
        <v>588.69000000000005</v>
      </c>
      <c r="X157" s="18">
        <f t="shared" si="17"/>
        <v>240.10999999999999</v>
      </c>
      <c r="Y157" s="18">
        <f t="shared" si="17"/>
        <v>864.25</v>
      </c>
      <c r="Z157" s="18">
        <f t="shared" si="17"/>
        <v>16.760000000000002</v>
      </c>
      <c r="AA157" s="18">
        <f t="shared" si="17"/>
        <v>1374.3899999999999</v>
      </c>
      <c r="AB157" s="18">
        <f t="shared" si="17"/>
        <v>7245.33</v>
      </c>
      <c r="AC157" s="18">
        <f t="shared" si="17"/>
        <v>1885.77</v>
      </c>
      <c r="AD157" s="18">
        <f t="shared" si="17"/>
        <v>12.6</v>
      </c>
      <c r="AE157" s="18">
        <f t="shared" si="17"/>
        <v>1.3399999999999999</v>
      </c>
      <c r="AF157" s="18">
        <f t="shared" si="17"/>
        <v>1.9300000000000002</v>
      </c>
      <c r="AG157" s="18">
        <f t="shared" si="17"/>
        <v>13.32</v>
      </c>
      <c r="AH157" s="18">
        <f t="shared" si="17"/>
        <v>23.96</v>
      </c>
      <c r="AI157" s="18">
        <f t="shared" si="17"/>
        <v>48.22</v>
      </c>
      <c r="AJ157" s="18">
        <f t="shared" si="17"/>
        <v>0</v>
      </c>
      <c r="AK157" s="18">
        <f t="shared" si="17"/>
        <v>2670.52</v>
      </c>
      <c r="AL157" s="18">
        <f t="shared" si="17"/>
        <v>2326.4499999999998</v>
      </c>
      <c r="AM157" s="18">
        <f t="shared" si="17"/>
        <v>4026.42</v>
      </c>
      <c r="AN157" s="18">
        <f t="shared" si="17"/>
        <v>3842.82</v>
      </c>
      <c r="AO157" s="18">
        <f t="shared" si="17"/>
        <v>1114.1400000000001</v>
      </c>
      <c r="AP157" s="18">
        <f t="shared" si="17"/>
        <v>2085.2200000000003</v>
      </c>
      <c r="AQ157" s="18">
        <f t="shared" si="17"/>
        <v>670.88</v>
      </c>
      <c r="AR157" s="18">
        <f t="shared" si="17"/>
        <v>2423.36</v>
      </c>
      <c r="AS157" s="18">
        <f t="shared" si="17"/>
        <v>2231</v>
      </c>
      <c r="AT157" s="18">
        <f t="shared" si="17"/>
        <v>2832.26</v>
      </c>
      <c r="AU157" s="18">
        <f t="shared" si="17"/>
        <v>3807.43</v>
      </c>
      <c r="AV157" s="18">
        <f t="shared" si="17"/>
        <v>1202.43</v>
      </c>
      <c r="AW157" s="18">
        <f t="shared" si="17"/>
        <v>1826.53</v>
      </c>
      <c r="AX157" s="18">
        <f t="shared" si="17"/>
        <v>8595.77</v>
      </c>
      <c r="AY157" s="18">
        <f t="shared" si="17"/>
        <v>194.04</v>
      </c>
      <c r="AZ157" s="18">
        <f t="shared" si="17"/>
        <v>2239.59</v>
      </c>
      <c r="BA157" s="18">
        <f t="shared" si="17"/>
        <v>2339.71</v>
      </c>
      <c r="BB157" s="18">
        <f t="shared" si="17"/>
        <v>1818.7800000000002</v>
      </c>
      <c r="BC157" s="18">
        <f t="shared" si="17"/>
        <v>856.81</v>
      </c>
      <c r="BD157" s="18">
        <f t="shared" si="17"/>
        <v>0.55000000000000004</v>
      </c>
      <c r="BE157" s="18">
        <f t="shared" si="17"/>
        <v>0.25</v>
      </c>
      <c r="BF157" s="18">
        <f t="shared" si="17"/>
        <v>0.13</v>
      </c>
      <c r="BG157" s="18">
        <f t="shared" si="17"/>
        <v>0.32</v>
      </c>
      <c r="BH157" s="18">
        <f t="shared" si="17"/>
        <v>0.36</v>
      </c>
      <c r="BI157" s="18">
        <f t="shared" si="17"/>
        <v>1.6600000000000001</v>
      </c>
      <c r="BJ157" s="18">
        <f t="shared" si="17"/>
        <v>0</v>
      </c>
      <c r="BK157" s="18">
        <f t="shared" si="17"/>
        <v>5.9399999999999995</v>
      </c>
      <c r="BL157" s="18">
        <f t="shared" si="17"/>
        <v>0</v>
      </c>
      <c r="BM157" s="18">
        <f t="shared" si="17"/>
        <v>2.09</v>
      </c>
      <c r="BN157" s="18">
        <f t="shared" si="17"/>
        <v>0.05</v>
      </c>
      <c r="BO157" s="18">
        <f t="shared" si="17"/>
        <v>9.0000000000000011E-2</v>
      </c>
      <c r="BP157" s="18">
        <f t="shared" si="17"/>
        <v>0</v>
      </c>
      <c r="BQ157" s="18">
        <f t="shared" ref="BQ157:EB157" si="18">SUM(BQ147+BQ156)</f>
        <v>0.31</v>
      </c>
      <c r="BR157" s="18">
        <f t="shared" si="18"/>
        <v>0.52</v>
      </c>
      <c r="BS157" s="18">
        <f t="shared" si="18"/>
        <v>7.68</v>
      </c>
      <c r="BT157" s="18">
        <f t="shared" si="18"/>
        <v>0</v>
      </c>
      <c r="BU157" s="18">
        <f t="shared" si="18"/>
        <v>0</v>
      </c>
      <c r="BV157" s="18">
        <f t="shared" si="18"/>
        <v>8.7900000000000009</v>
      </c>
      <c r="BW157" s="18">
        <f t="shared" si="18"/>
        <v>0.62</v>
      </c>
      <c r="BX157" s="18">
        <f t="shared" si="18"/>
        <v>0</v>
      </c>
      <c r="BY157" s="18">
        <f t="shared" si="18"/>
        <v>0</v>
      </c>
      <c r="BZ157" s="18">
        <f t="shared" si="18"/>
        <v>0</v>
      </c>
      <c r="CA157" s="18">
        <f t="shared" si="18"/>
        <v>0</v>
      </c>
      <c r="CB157" s="18">
        <f t="shared" si="18"/>
        <v>1110.3799999999999</v>
      </c>
      <c r="CC157" s="18">
        <f t="shared" si="18"/>
        <v>0</v>
      </c>
      <c r="CD157" s="18">
        <f t="shared" si="18"/>
        <v>0</v>
      </c>
      <c r="CE157" s="18">
        <f t="shared" si="18"/>
        <v>0</v>
      </c>
      <c r="CF157" s="18">
        <f t="shared" si="18"/>
        <v>0</v>
      </c>
      <c r="CG157" s="18">
        <f t="shared" si="18"/>
        <v>0</v>
      </c>
      <c r="CH157" s="18">
        <f t="shared" si="18"/>
        <v>0</v>
      </c>
      <c r="CI157" s="18">
        <f t="shared" si="18"/>
        <v>0</v>
      </c>
      <c r="CJ157" s="18">
        <f t="shared" si="18"/>
        <v>0</v>
      </c>
      <c r="CK157" s="18">
        <f t="shared" si="18"/>
        <v>0</v>
      </c>
      <c r="CL157" s="18">
        <f t="shared" si="18"/>
        <v>0</v>
      </c>
      <c r="CM157" s="18">
        <f t="shared" si="18"/>
        <v>0</v>
      </c>
      <c r="CN157" s="18">
        <f t="shared" si="18"/>
        <v>0</v>
      </c>
      <c r="CO157" s="18">
        <f t="shared" si="18"/>
        <v>0</v>
      </c>
      <c r="CP157" s="18">
        <f t="shared" si="18"/>
        <v>0</v>
      </c>
      <c r="CQ157" s="18">
        <f t="shared" si="18"/>
        <v>0</v>
      </c>
      <c r="CR157" s="18">
        <f t="shared" si="18"/>
        <v>0</v>
      </c>
      <c r="CS157" s="18">
        <f t="shared" si="18"/>
        <v>0</v>
      </c>
      <c r="CT157" s="18">
        <f t="shared" si="18"/>
        <v>0</v>
      </c>
      <c r="CU157" s="18">
        <f t="shared" si="18"/>
        <v>0</v>
      </c>
      <c r="CV157" s="18">
        <f t="shared" si="18"/>
        <v>0</v>
      </c>
      <c r="CW157" s="18">
        <f t="shared" si="18"/>
        <v>0</v>
      </c>
      <c r="CX157" s="18">
        <f t="shared" si="18"/>
        <v>0</v>
      </c>
      <c r="CY157" s="18">
        <f t="shared" si="18"/>
        <v>0</v>
      </c>
      <c r="CZ157" s="18">
        <f t="shared" si="18"/>
        <v>0</v>
      </c>
      <c r="DA157" s="18">
        <f t="shared" si="18"/>
        <v>0</v>
      </c>
      <c r="DB157" s="18">
        <f t="shared" si="18"/>
        <v>0</v>
      </c>
      <c r="DC157" s="18">
        <f t="shared" si="18"/>
        <v>0</v>
      </c>
      <c r="DD157" s="18">
        <f t="shared" si="18"/>
        <v>0</v>
      </c>
      <c r="DE157" s="18">
        <f t="shared" si="18"/>
        <v>0</v>
      </c>
      <c r="DF157" s="18">
        <f t="shared" si="18"/>
        <v>0</v>
      </c>
      <c r="DG157" s="18">
        <f t="shared" si="18"/>
        <v>0</v>
      </c>
      <c r="DH157" s="18">
        <f t="shared" si="18"/>
        <v>0</v>
      </c>
      <c r="DI157" s="18">
        <f t="shared" si="18"/>
        <v>0</v>
      </c>
      <c r="DJ157" s="18">
        <f t="shared" si="18"/>
        <v>0</v>
      </c>
      <c r="DK157" s="18">
        <f t="shared" si="18"/>
        <v>0</v>
      </c>
      <c r="DL157" s="18">
        <f t="shared" si="18"/>
        <v>0</v>
      </c>
      <c r="DM157" s="18">
        <f t="shared" si="18"/>
        <v>0</v>
      </c>
      <c r="DN157" s="18">
        <f t="shared" si="18"/>
        <v>0</v>
      </c>
      <c r="DO157" s="18">
        <f t="shared" si="18"/>
        <v>0</v>
      </c>
      <c r="DP157" s="18">
        <f t="shared" si="18"/>
        <v>0</v>
      </c>
      <c r="DQ157" s="18">
        <f t="shared" si="18"/>
        <v>0</v>
      </c>
      <c r="DR157" s="18">
        <f t="shared" si="18"/>
        <v>0</v>
      </c>
      <c r="DS157" s="18">
        <f t="shared" si="18"/>
        <v>0</v>
      </c>
      <c r="DT157" s="18">
        <f t="shared" si="18"/>
        <v>0</v>
      </c>
      <c r="DU157" s="18">
        <f t="shared" si="18"/>
        <v>0</v>
      </c>
      <c r="DV157" s="18">
        <f t="shared" si="18"/>
        <v>0</v>
      </c>
      <c r="DW157" s="18">
        <f t="shared" si="18"/>
        <v>0</v>
      </c>
      <c r="DX157" s="18">
        <f t="shared" si="18"/>
        <v>0</v>
      </c>
      <c r="DY157" s="18">
        <f t="shared" si="18"/>
        <v>0</v>
      </c>
      <c r="DZ157" s="18">
        <f t="shared" si="18"/>
        <v>0</v>
      </c>
      <c r="EA157" s="18">
        <f t="shared" si="18"/>
        <v>0</v>
      </c>
      <c r="EB157" s="18">
        <f t="shared" si="18"/>
        <v>0</v>
      </c>
      <c r="EC157" s="18">
        <f t="shared" ref="EC157:GN157" si="19">SUM(EC147+EC156)</f>
        <v>0</v>
      </c>
      <c r="ED157" s="18">
        <f t="shared" si="19"/>
        <v>0</v>
      </c>
      <c r="EE157" s="18">
        <f t="shared" si="19"/>
        <v>0</v>
      </c>
      <c r="EF157" s="18">
        <f t="shared" si="19"/>
        <v>0</v>
      </c>
      <c r="EG157" s="18">
        <f t="shared" si="19"/>
        <v>0</v>
      </c>
      <c r="EH157" s="18">
        <f t="shared" si="19"/>
        <v>0</v>
      </c>
      <c r="EI157" s="18">
        <f t="shared" si="19"/>
        <v>0</v>
      </c>
      <c r="EJ157" s="18">
        <f t="shared" si="19"/>
        <v>0</v>
      </c>
      <c r="EK157" s="18">
        <f t="shared" si="19"/>
        <v>0</v>
      </c>
      <c r="EL157" s="18">
        <f t="shared" si="19"/>
        <v>0</v>
      </c>
      <c r="EM157" s="18">
        <f t="shared" si="19"/>
        <v>0</v>
      </c>
      <c r="EN157" s="18">
        <f t="shared" si="19"/>
        <v>0</v>
      </c>
      <c r="EO157" s="18">
        <f t="shared" si="19"/>
        <v>0</v>
      </c>
      <c r="EP157" s="18">
        <f t="shared" si="19"/>
        <v>0</v>
      </c>
      <c r="EQ157" s="18">
        <f t="shared" si="19"/>
        <v>0</v>
      </c>
      <c r="ER157" s="18">
        <f t="shared" si="19"/>
        <v>0</v>
      </c>
      <c r="ES157" s="18">
        <f t="shared" si="19"/>
        <v>0</v>
      </c>
      <c r="ET157" s="18">
        <f t="shared" si="19"/>
        <v>0</v>
      </c>
      <c r="EU157" s="18">
        <f t="shared" si="19"/>
        <v>0</v>
      </c>
      <c r="EV157" s="18">
        <f t="shared" si="19"/>
        <v>0</v>
      </c>
      <c r="EW157" s="18">
        <f t="shared" si="19"/>
        <v>0</v>
      </c>
      <c r="EX157" s="18">
        <f t="shared" si="19"/>
        <v>0</v>
      </c>
      <c r="EY157" s="18">
        <f t="shared" si="19"/>
        <v>0</v>
      </c>
      <c r="EZ157" s="18">
        <f t="shared" si="19"/>
        <v>0</v>
      </c>
      <c r="FA157" s="18">
        <f t="shared" si="19"/>
        <v>0</v>
      </c>
      <c r="FB157" s="18">
        <f t="shared" si="19"/>
        <v>0</v>
      </c>
      <c r="FC157" s="18">
        <f t="shared" si="19"/>
        <v>0</v>
      </c>
      <c r="FD157" s="18">
        <f t="shared" si="19"/>
        <v>0</v>
      </c>
      <c r="FE157" s="18">
        <f t="shared" si="19"/>
        <v>0</v>
      </c>
      <c r="FF157" s="18">
        <f t="shared" si="19"/>
        <v>0</v>
      </c>
      <c r="FG157" s="18">
        <f t="shared" si="19"/>
        <v>0</v>
      </c>
      <c r="FH157" s="18">
        <f t="shared" si="19"/>
        <v>0</v>
      </c>
      <c r="FI157" s="18">
        <f t="shared" si="19"/>
        <v>0</v>
      </c>
      <c r="FJ157" s="18">
        <f t="shared" si="19"/>
        <v>0</v>
      </c>
      <c r="FK157" s="18">
        <f t="shared" si="19"/>
        <v>0</v>
      </c>
      <c r="FL157" s="18">
        <f t="shared" si="19"/>
        <v>0</v>
      </c>
      <c r="FM157" s="18">
        <f t="shared" si="19"/>
        <v>0</v>
      </c>
      <c r="FN157" s="18">
        <f t="shared" si="19"/>
        <v>0</v>
      </c>
      <c r="FO157" s="18">
        <f t="shared" si="19"/>
        <v>0</v>
      </c>
      <c r="FP157" s="18">
        <f t="shared" si="19"/>
        <v>0</v>
      </c>
      <c r="FQ157" s="18">
        <f t="shared" si="19"/>
        <v>0</v>
      </c>
      <c r="FR157" s="18">
        <f t="shared" si="19"/>
        <v>0</v>
      </c>
      <c r="FS157" s="18">
        <f t="shared" si="19"/>
        <v>0</v>
      </c>
      <c r="FT157" s="18">
        <f t="shared" si="19"/>
        <v>0</v>
      </c>
      <c r="FU157" s="18">
        <f t="shared" si="19"/>
        <v>0</v>
      </c>
      <c r="FV157" s="18">
        <f t="shared" si="19"/>
        <v>0</v>
      </c>
      <c r="FW157" s="18">
        <f t="shared" si="19"/>
        <v>0</v>
      </c>
      <c r="FX157" s="18">
        <f t="shared" si="19"/>
        <v>0</v>
      </c>
      <c r="FY157" s="18">
        <f t="shared" si="19"/>
        <v>0</v>
      </c>
      <c r="FZ157" s="18">
        <f t="shared" si="19"/>
        <v>0</v>
      </c>
      <c r="GA157" s="18">
        <f t="shared" si="19"/>
        <v>0</v>
      </c>
      <c r="GB157" s="18">
        <f t="shared" si="19"/>
        <v>0</v>
      </c>
      <c r="GC157" s="18">
        <f t="shared" si="19"/>
        <v>0</v>
      </c>
      <c r="GD157" s="18">
        <f t="shared" si="19"/>
        <v>0</v>
      </c>
      <c r="GE157" s="18">
        <f t="shared" si="19"/>
        <v>0</v>
      </c>
      <c r="GF157" s="18">
        <f t="shared" si="19"/>
        <v>0</v>
      </c>
      <c r="GG157" s="18">
        <f t="shared" si="19"/>
        <v>0</v>
      </c>
      <c r="GH157" s="18">
        <f t="shared" si="19"/>
        <v>0</v>
      </c>
      <c r="GI157" s="18">
        <f t="shared" si="19"/>
        <v>0</v>
      </c>
      <c r="GJ157" s="18">
        <f t="shared" si="19"/>
        <v>0</v>
      </c>
      <c r="GK157" s="18">
        <f t="shared" si="19"/>
        <v>0</v>
      </c>
      <c r="GL157" s="18">
        <f t="shared" si="19"/>
        <v>0</v>
      </c>
      <c r="GM157" s="18">
        <f t="shared" si="19"/>
        <v>0</v>
      </c>
      <c r="GN157" s="18">
        <f t="shared" si="19"/>
        <v>0</v>
      </c>
      <c r="GO157" s="18">
        <f t="shared" ref="GO157:IU157" si="20">SUM(GO147+GO156)</f>
        <v>0</v>
      </c>
      <c r="GP157" s="18">
        <f t="shared" si="20"/>
        <v>0</v>
      </c>
      <c r="GQ157" s="18">
        <f t="shared" si="20"/>
        <v>0</v>
      </c>
      <c r="GR157" s="18">
        <f t="shared" si="20"/>
        <v>0</v>
      </c>
      <c r="GS157" s="18">
        <f t="shared" si="20"/>
        <v>0</v>
      </c>
      <c r="GT157" s="18">
        <f t="shared" si="20"/>
        <v>0</v>
      </c>
      <c r="GU157" s="18">
        <f t="shared" si="20"/>
        <v>0</v>
      </c>
      <c r="GV157" s="18">
        <f t="shared" si="20"/>
        <v>0</v>
      </c>
      <c r="GW157" s="18">
        <f t="shared" si="20"/>
        <v>0</v>
      </c>
      <c r="GX157" s="18">
        <f t="shared" si="20"/>
        <v>0</v>
      </c>
      <c r="GY157" s="18">
        <f t="shared" si="20"/>
        <v>0</v>
      </c>
      <c r="GZ157" s="18">
        <f t="shared" si="20"/>
        <v>0</v>
      </c>
      <c r="HA157" s="18">
        <f t="shared" si="20"/>
        <v>0</v>
      </c>
      <c r="HB157" s="18">
        <f t="shared" si="20"/>
        <v>0</v>
      </c>
      <c r="HC157" s="18">
        <f t="shared" si="20"/>
        <v>0</v>
      </c>
      <c r="HD157" s="18">
        <f t="shared" si="20"/>
        <v>0</v>
      </c>
      <c r="HE157" s="18">
        <f t="shared" si="20"/>
        <v>0</v>
      </c>
      <c r="HF157" s="18">
        <f t="shared" si="20"/>
        <v>0</v>
      </c>
      <c r="HG157" s="18">
        <f t="shared" si="20"/>
        <v>0</v>
      </c>
      <c r="HH157" s="18">
        <f t="shared" si="20"/>
        <v>0</v>
      </c>
      <c r="HI157" s="18">
        <f t="shared" si="20"/>
        <v>0</v>
      </c>
      <c r="HJ157" s="18">
        <f t="shared" si="20"/>
        <v>0</v>
      </c>
      <c r="HK157" s="18">
        <f t="shared" si="20"/>
        <v>0</v>
      </c>
      <c r="HL157" s="18">
        <f t="shared" si="20"/>
        <v>0</v>
      </c>
      <c r="HM157" s="18">
        <f t="shared" si="20"/>
        <v>0</v>
      </c>
      <c r="HN157" s="18">
        <f t="shared" si="20"/>
        <v>0</v>
      </c>
      <c r="HO157" s="18">
        <f t="shared" si="20"/>
        <v>0</v>
      </c>
      <c r="HP157" s="18">
        <f t="shared" si="20"/>
        <v>0</v>
      </c>
      <c r="HQ157" s="18">
        <f t="shared" si="20"/>
        <v>0</v>
      </c>
      <c r="HR157" s="18">
        <f t="shared" si="20"/>
        <v>0</v>
      </c>
      <c r="HS157" s="18">
        <f t="shared" si="20"/>
        <v>0</v>
      </c>
      <c r="HT157" s="18">
        <f t="shared" si="20"/>
        <v>0</v>
      </c>
      <c r="HU157" s="18">
        <f t="shared" si="20"/>
        <v>0</v>
      </c>
      <c r="HV157" s="18">
        <f t="shared" si="20"/>
        <v>0</v>
      </c>
      <c r="HW157" s="18">
        <f t="shared" si="20"/>
        <v>0</v>
      </c>
      <c r="HX157" s="18">
        <f t="shared" si="20"/>
        <v>0</v>
      </c>
      <c r="HY157" s="18">
        <f t="shared" si="20"/>
        <v>0</v>
      </c>
      <c r="HZ157" s="18">
        <f t="shared" si="20"/>
        <v>0</v>
      </c>
      <c r="IA157" s="18">
        <f t="shared" si="20"/>
        <v>0</v>
      </c>
      <c r="IB157" s="18">
        <f t="shared" si="20"/>
        <v>0</v>
      </c>
      <c r="IC157" s="18">
        <f t="shared" si="20"/>
        <v>0</v>
      </c>
      <c r="ID157" s="18">
        <f t="shared" si="20"/>
        <v>0</v>
      </c>
      <c r="IE157" s="18">
        <f t="shared" si="20"/>
        <v>0</v>
      </c>
      <c r="IF157" s="18">
        <f t="shared" si="20"/>
        <v>0</v>
      </c>
      <c r="IG157" s="18">
        <f t="shared" si="20"/>
        <v>0</v>
      </c>
      <c r="IH157" s="18">
        <f t="shared" si="20"/>
        <v>0</v>
      </c>
      <c r="II157" s="18">
        <f t="shared" si="20"/>
        <v>0</v>
      </c>
      <c r="IJ157" s="18">
        <f t="shared" si="20"/>
        <v>0</v>
      </c>
      <c r="IK157" s="18">
        <f t="shared" si="20"/>
        <v>0</v>
      </c>
      <c r="IL157" s="18">
        <f t="shared" si="20"/>
        <v>0</v>
      </c>
      <c r="IM157" s="18">
        <f t="shared" si="20"/>
        <v>0</v>
      </c>
      <c r="IN157" s="18">
        <f t="shared" si="20"/>
        <v>0</v>
      </c>
      <c r="IO157" s="18">
        <f t="shared" si="20"/>
        <v>0</v>
      </c>
      <c r="IP157" s="18">
        <f t="shared" si="20"/>
        <v>0</v>
      </c>
      <c r="IQ157" s="18">
        <f t="shared" si="20"/>
        <v>0</v>
      </c>
      <c r="IR157" s="18">
        <f t="shared" si="20"/>
        <v>0</v>
      </c>
      <c r="IS157" s="18">
        <f t="shared" si="20"/>
        <v>0</v>
      </c>
      <c r="IT157" s="18">
        <f t="shared" si="20"/>
        <v>0</v>
      </c>
      <c r="IU157" s="18">
        <f t="shared" si="20"/>
        <v>0</v>
      </c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</row>
    <row r="159" spans="1:605" ht="12.75" customHeight="1">
      <c r="B159" s="20" t="s">
        <v>133</v>
      </c>
    </row>
    <row r="160" spans="1:605" ht="12.75" customHeight="1">
      <c r="B160" s="7" t="s">
        <v>87</v>
      </c>
    </row>
    <row r="161" spans="1:605" s="12" customFormat="1" ht="12.75" customHeight="1">
      <c r="A161" s="9" t="str">
        <f>"1/9"</f>
        <v>1/9</v>
      </c>
      <c r="B161" s="10" t="s">
        <v>156</v>
      </c>
      <c r="C161" s="11" t="str">
        <f>"100"</f>
        <v>100</v>
      </c>
      <c r="D161" s="11">
        <v>22.64</v>
      </c>
      <c r="E161" s="11">
        <v>22.6</v>
      </c>
      <c r="F161" s="11">
        <v>19.05</v>
      </c>
      <c r="G161" s="11">
        <v>0</v>
      </c>
      <c r="H161" s="11">
        <v>0.34</v>
      </c>
      <c r="I161" s="25">
        <v>263.13900000000001</v>
      </c>
      <c r="J161" s="11">
        <v>6.07</v>
      </c>
      <c r="K161" s="11">
        <v>0</v>
      </c>
      <c r="L161" s="11">
        <v>0</v>
      </c>
      <c r="M161" s="11">
        <v>0</v>
      </c>
      <c r="N161" s="11">
        <v>0.24</v>
      </c>
      <c r="O161" s="11">
        <v>0</v>
      </c>
      <c r="P161" s="11">
        <v>0.09</v>
      </c>
      <c r="Q161" s="11">
        <v>0</v>
      </c>
      <c r="R161" s="11">
        <v>0</v>
      </c>
      <c r="S161" s="11">
        <v>0.01</v>
      </c>
      <c r="T161" s="11">
        <v>1.63</v>
      </c>
      <c r="U161" s="11">
        <v>174.16</v>
      </c>
      <c r="V161" s="11">
        <v>150.16</v>
      </c>
      <c r="W161" s="11">
        <v>19.88</v>
      </c>
      <c r="X161" s="11">
        <v>19.03</v>
      </c>
      <c r="Y161" s="11">
        <v>160.87</v>
      </c>
      <c r="Z161" s="11">
        <v>1.8</v>
      </c>
      <c r="AA161" s="11">
        <v>48.3</v>
      </c>
      <c r="AB161" s="11">
        <v>13.8</v>
      </c>
      <c r="AC161" s="11">
        <v>99.36</v>
      </c>
      <c r="AD161" s="11">
        <v>0.7</v>
      </c>
      <c r="AE161" s="11">
        <v>0.05</v>
      </c>
      <c r="AF161" s="11">
        <v>0.12</v>
      </c>
      <c r="AG161" s="11">
        <v>8.51</v>
      </c>
      <c r="AH161" s="11">
        <v>17.27</v>
      </c>
      <c r="AI161" s="11">
        <v>0.84</v>
      </c>
      <c r="AJ161" s="12">
        <v>0</v>
      </c>
      <c r="AK161" s="12">
        <v>1089.23</v>
      </c>
      <c r="AL161" s="12">
        <v>860.71</v>
      </c>
      <c r="AM161" s="12">
        <v>1753.71</v>
      </c>
      <c r="AN161" s="12">
        <v>1963.6</v>
      </c>
      <c r="AO161" s="12">
        <v>584.98</v>
      </c>
      <c r="AP161" s="12">
        <v>1061.9100000000001</v>
      </c>
      <c r="AQ161" s="12">
        <v>363.91</v>
      </c>
      <c r="AR161" s="12">
        <v>924.05</v>
      </c>
      <c r="AS161" s="12">
        <v>1433.27</v>
      </c>
      <c r="AT161" s="12">
        <v>1521.45</v>
      </c>
      <c r="AU161" s="12">
        <v>2025.7</v>
      </c>
      <c r="AV161" s="12">
        <v>603.62</v>
      </c>
      <c r="AW161" s="12">
        <v>1706.51</v>
      </c>
      <c r="AX161" s="12">
        <v>3205.61</v>
      </c>
      <c r="AY161" s="12">
        <v>187.54</v>
      </c>
      <c r="AZ161" s="12">
        <v>1089.23</v>
      </c>
      <c r="BA161" s="12">
        <v>1066.8800000000001</v>
      </c>
      <c r="BB161" s="12">
        <v>796.12</v>
      </c>
      <c r="BC161" s="12">
        <v>278.20999999999998</v>
      </c>
      <c r="BD161" s="12">
        <v>0</v>
      </c>
      <c r="BE161" s="12">
        <v>0</v>
      </c>
      <c r="BF161" s="12">
        <v>0</v>
      </c>
      <c r="BG161" s="12">
        <v>0</v>
      </c>
      <c r="BH161" s="12">
        <v>0</v>
      </c>
      <c r="BI161" s="12">
        <v>0</v>
      </c>
      <c r="BJ161" s="12">
        <v>0</v>
      </c>
      <c r="BK161" s="12">
        <v>0</v>
      </c>
      <c r="BL161" s="12">
        <v>0</v>
      </c>
      <c r="BM161" s="12">
        <v>0</v>
      </c>
      <c r="BN161" s="12">
        <v>0</v>
      </c>
      <c r="BO161" s="12">
        <v>0</v>
      </c>
      <c r="BP161" s="12">
        <v>0</v>
      </c>
      <c r="BQ161" s="12">
        <v>0</v>
      </c>
      <c r="BR161" s="12">
        <v>0</v>
      </c>
      <c r="BS161" s="12">
        <v>0</v>
      </c>
      <c r="BT161" s="12">
        <v>0</v>
      </c>
      <c r="BU161" s="12">
        <v>0</v>
      </c>
      <c r="BV161" s="12">
        <v>0</v>
      </c>
      <c r="BW161" s="12">
        <v>0</v>
      </c>
      <c r="BX161" s="12">
        <v>0</v>
      </c>
      <c r="BY161" s="12">
        <v>0</v>
      </c>
      <c r="BZ161" s="12">
        <v>0</v>
      </c>
      <c r="CA161" s="12">
        <v>0</v>
      </c>
      <c r="CB161" s="12">
        <v>88.97</v>
      </c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</row>
    <row r="162" spans="1:605" s="12" customFormat="1" ht="12.75" customHeight="1">
      <c r="A162" s="9" t="str">
        <f>"8/11"</f>
        <v>8/11</v>
      </c>
      <c r="B162" s="10" t="s">
        <v>100</v>
      </c>
      <c r="C162" s="11" t="str">
        <f>"30"</f>
        <v>30</v>
      </c>
      <c r="D162" s="11">
        <v>0.21</v>
      </c>
      <c r="E162" s="11">
        <v>0</v>
      </c>
      <c r="F162" s="11">
        <v>0.64</v>
      </c>
      <c r="G162" s="11">
        <v>0.5</v>
      </c>
      <c r="H162" s="11">
        <v>1.55</v>
      </c>
      <c r="I162" s="25">
        <v>12.653760431754</v>
      </c>
      <c r="J162" s="11">
        <v>0.23</v>
      </c>
      <c r="K162" s="11">
        <v>0.36</v>
      </c>
      <c r="L162" s="11">
        <v>0</v>
      </c>
      <c r="M162" s="11">
        <v>0</v>
      </c>
      <c r="N162" s="11">
        <v>0.69</v>
      </c>
      <c r="O162" s="11">
        <v>0.76</v>
      </c>
      <c r="P162" s="11">
        <v>0.11</v>
      </c>
      <c r="Q162" s="11">
        <v>0</v>
      </c>
      <c r="R162" s="11">
        <v>0</v>
      </c>
      <c r="S162" s="11">
        <v>0.04</v>
      </c>
      <c r="T162" s="11">
        <v>7.0000000000000007E-2</v>
      </c>
      <c r="U162" s="11">
        <v>0.7</v>
      </c>
      <c r="V162" s="11">
        <v>14.12</v>
      </c>
      <c r="W162" s="11">
        <v>1</v>
      </c>
      <c r="X162" s="11">
        <v>1.31</v>
      </c>
      <c r="Y162" s="11">
        <v>2.69</v>
      </c>
      <c r="Z162" s="11">
        <v>0.05</v>
      </c>
      <c r="AA162" s="11">
        <v>1.77</v>
      </c>
      <c r="AB162" s="11">
        <v>168.06</v>
      </c>
      <c r="AC162" s="11">
        <v>49.21</v>
      </c>
      <c r="AD162" s="11">
        <v>0.28000000000000003</v>
      </c>
      <c r="AE162" s="11">
        <v>0</v>
      </c>
      <c r="AF162" s="11">
        <v>0</v>
      </c>
      <c r="AG162" s="11">
        <v>0.04</v>
      </c>
      <c r="AH162" s="11">
        <v>0.1</v>
      </c>
      <c r="AI162" s="11">
        <v>0.05</v>
      </c>
      <c r="AJ162" s="12">
        <v>0</v>
      </c>
      <c r="AK162" s="12">
        <v>6.39</v>
      </c>
      <c r="AL162" s="12">
        <v>5.76</v>
      </c>
      <c r="AM162" s="12">
        <v>10.39</v>
      </c>
      <c r="AN162" s="12">
        <v>3.72</v>
      </c>
      <c r="AO162" s="12">
        <v>1.99</v>
      </c>
      <c r="AP162" s="12">
        <v>4.32</v>
      </c>
      <c r="AQ162" s="12">
        <v>1.4</v>
      </c>
      <c r="AR162" s="12">
        <v>6.5</v>
      </c>
      <c r="AS162" s="12">
        <v>4.82</v>
      </c>
      <c r="AT162" s="12">
        <v>5.49</v>
      </c>
      <c r="AU162" s="12">
        <v>6.61</v>
      </c>
      <c r="AV162" s="12">
        <v>2.67</v>
      </c>
      <c r="AW162" s="12">
        <v>4.68</v>
      </c>
      <c r="AX162" s="12">
        <v>40.67</v>
      </c>
      <c r="AY162" s="12">
        <v>0</v>
      </c>
      <c r="AZ162" s="12">
        <v>11.99</v>
      </c>
      <c r="BA162" s="12">
        <v>6.56</v>
      </c>
      <c r="BB162" s="12">
        <v>3.34</v>
      </c>
      <c r="BC162" s="12">
        <v>2.58</v>
      </c>
      <c r="BD162" s="12">
        <v>0.01</v>
      </c>
      <c r="BE162" s="12">
        <v>0</v>
      </c>
      <c r="BF162" s="12">
        <v>0</v>
      </c>
      <c r="BG162" s="12">
        <v>0.01</v>
      </c>
      <c r="BH162" s="12">
        <v>0.01</v>
      </c>
      <c r="BI162" s="12">
        <v>0.02</v>
      </c>
      <c r="BJ162" s="12">
        <v>0</v>
      </c>
      <c r="BK162" s="12">
        <v>0.1</v>
      </c>
      <c r="BL162" s="12">
        <v>0</v>
      </c>
      <c r="BM162" s="12">
        <v>0.04</v>
      </c>
      <c r="BN162" s="12">
        <v>0</v>
      </c>
      <c r="BO162" s="12">
        <v>0</v>
      </c>
      <c r="BP162" s="12">
        <v>0</v>
      </c>
      <c r="BQ162" s="12">
        <v>0</v>
      </c>
      <c r="BR162" s="12">
        <v>0.01</v>
      </c>
      <c r="BS162" s="12">
        <v>0.16</v>
      </c>
      <c r="BT162" s="12">
        <v>0</v>
      </c>
      <c r="BU162" s="12">
        <v>0</v>
      </c>
      <c r="BV162" s="12">
        <v>0.3</v>
      </c>
      <c r="BW162" s="12">
        <v>0</v>
      </c>
      <c r="BX162" s="12">
        <v>0</v>
      </c>
      <c r="BY162" s="12">
        <v>0</v>
      </c>
      <c r="BZ162" s="12">
        <v>0</v>
      </c>
      <c r="CA162" s="12">
        <v>0</v>
      </c>
      <c r="CB162" s="12">
        <v>30.85</v>
      </c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</row>
    <row r="163" spans="1:605" s="12" customFormat="1" ht="12.75" customHeight="1">
      <c r="A163" s="9" t="str">
        <f>"39/3"</f>
        <v>39/3</v>
      </c>
      <c r="B163" s="10" t="s">
        <v>89</v>
      </c>
      <c r="C163" s="11" t="str">
        <f>"150"</f>
        <v>150</v>
      </c>
      <c r="D163" s="11">
        <v>6.58</v>
      </c>
      <c r="E163" s="11">
        <v>0</v>
      </c>
      <c r="F163" s="11">
        <v>1.72</v>
      </c>
      <c r="G163" s="11">
        <v>1.72</v>
      </c>
      <c r="H163" s="11">
        <v>34.47</v>
      </c>
      <c r="I163" s="25">
        <v>170.91364949999999</v>
      </c>
      <c r="J163" s="11">
        <v>0.32</v>
      </c>
      <c r="K163" s="11">
        <v>0</v>
      </c>
      <c r="L163" s="11">
        <v>0</v>
      </c>
      <c r="M163" s="11">
        <v>0</v>
      </c>
      <c r="N163" s="11">
        <v>0.73</v>
      </c>
      <c r="O163" s="11">
        <v>28.03</v>
      </c>
      <c r="P163" s="11">
        <v>5.72</v>
      </c>
      <c r="Q163" s="11">
        <v>0</v>
      </c>
      <c r="R163" s="11">
        <v>0</v>
      </c>
      <c r="S163" s="11">
        <v>0</v>
      </c>
      <c r="T163" s="11">
        <v>1.28</v>
      </c>
      <c r="U163" s="11">
        <v>145.29</v>
      </c>
      <c r="V163" s="11">
        <v>200.36</v>
      </c>
      <c r="W163" s="11">
        <v>11.67</v>
      </c>
      <c r="X163" s="11">
        <v>101.25</v>
      </c>
      <c r="Y163" s="11">
        <v>147.84</v>
      </c>
      <c r="Z163" s="11">
        <v>3.47</v>
      </c>
      <c r="AA163" s="11">
        <v>0</v>
      </c>
      <c r="AB163" s="11">
        <v>4.79</v>
      </c>
      <c r="AC163" s="11">
        <v>1.07</v>
      </c>
      <c r="AD163" s="11">
        <v>0.43</v>
      </c>
      <c r="AE163" s="11">
        <v>0.19</v>
      </c>
      <c r="AF163" s="11">
        <v>0.1</v>
      </c>
      <c r="AG163" s="11">
        <v>1.9</v>
      </c>
      <c r="AH163" s="11">
        <v>3.83</v>
      </c>
      <c r="AI163" s="11">
        <v>0</v>
      </c>
      <c r="AJ163" s="12">
        <v>0</v>
      </c>
      <c r="AK163" s="12">
        <v>307.89</v>
      </c>
      <c r="AL163" s="12">
        <v>240.05</v>
      </c>
      <c r="AM163" s="12">
        <v>388.78</v>
      </c>
      <c r="AN163" s="12">
        <v>276.58</v>
      </c>
      <c r="AO163" s="12">
        <v>166.99</v>
      </c>
      <c r="AP163" s="12">
        <v>208.74</v>
      </c>
      <c r="AQ163" s="12">
        <v>93.93</v>
      </c>
      <c r="AR163" s="12">
        <v>308.94</v>
      </c>
      <c r="AS163" s="12">
        <v>302.67</v>
      </c>
      <c r="AT163" s="12">
        <v>584.47</v>
      </c>
      <c r="AU163" s="12">
        <v>575.08000000000004</v>
      </c>
      <c r="AV163" s="12">
        <v>156.56</v>
      </c>
      <c r="AW163" s="12">
        <v>375.73</v>
      </c>
      <c r="AX163" s="12">
        <v>1179.3800000000001</v>
      </c>
      <c r="AY163" s="12">
        <v>0</v>
      </c>
      <c r="AZ163" s="12">
        <v>260.93</v>
      </c>
      <c r="BA163" s="12">
        <v>316.24</v>
      </c>
      <c r="BB163" s="12">
        <v>224.4</v>
      </c>
      <c r="BC163" s="12">
        <v>172.21</v>
      </c>
      <c r="BD163" s="12">
        <v>0</v>
      </c>
      <c r="BE163" s="12">
        <v>0</v>
      </c>
      <c r="BF163" s="12">
        <v>0</v>
      </c>
      <c r="BG163" s="12">
        <v>0</v>
      </c>
      <c r="BH163" s="12">
        <v>0</v>
      </c>
      <c r="BI163" s="12">
        <v>0.01</v>
      </c>
      <c r="BJ163" s="12">
        <v>0</v>
      </c>
      <c r="BK163" s="12">
        <v>0.28000000000000003</v>
      </c>
      <c r="BL163" s="12">
        <v>0</v>
      </c>
      <c r="BM163" s="12">
        <v>0.02</v>
      </c>
      <c r="BN163" s="12">
        <v>0.01</v>
      </c>
      <c r="BO163" s="12">
        <v>0</v>
      </c>
      <c r="BP163" s="12">
        <v>0</v>
      </c>
      <c r="BQ163" s="12">
        <v>0</v>
      </c>
      <c r="BR163" s="12">
        <v>0.01</v>
      </c>
      <c r="BS163" s="12">
        <v>0.56000000000000005</v>
      </c>
      <c r="BT163" s="12">
        <v>0.01</v>
      </c>
      <c r="BU163" s="12">
        <v>0</v>
      </c>
      <c r="BV163" s="12">
        <v>0.55000000000000004</v>
      </c>
      <c r="BW163" s="12">
        <v>0.05</v>
      </c>
      <c r="BX163" s="12">
        <v>0</v>
      </c>
      <c r="BY163" s="12">
        <v>0</v>
      </c>
      <c r="BZ163" s="12">
        <v>0</v>
      </c>
      <c r="CA163" s="12">
        <v>0</v>
      </c>
      <c r="CB163" s="12">
        <v>87.71</v>
      </c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</row>
    <row r="164" spans="1:605" s="12" customFormat="1" ht="12.75" customHeight="1">
      <c r="A164" s="9" t="str">
        <f>"27/10"</f>
        <v>27/10</v>
      </c>
      <c r="B164" s="10" t="s">
        <v>90</v>
      </c>
      <c r="C164" s="11" t="str">
        <f>"200"</f>
        <v>200</v>
      </c>
      <c r="D164" s="11">
        <v>0.08</v>
      </c>
      <c r="E164" s="11">
        <v>0</v>
      </c>
      <c r="F164" s="11">
        <v>0.02</v>
      </c>
      <c r="G164" s="11">
        <v>0.02</v>
      </c>
      <c r="H164" s="11">
        <v>9.84</v>
      </c>
      <c r="I164" s="25">
        <v>37.802231999999989</v>
      </c>
      <c r="J164" s="11">
        <v>0</v>
      </c>
      <c r="K164" s="11">
        <v>0</v>
      </c>
      <c r="L164" s="11">
        <v>0</v>
      </c>
      <c r="M164" s="11">
        <v>0</v>
      </c>
      <c r="N164" s="11">
        <v>9.8000000000000007</v>
      </c>
      <c r="O164" s="11">
        <v>0</v>
      </c>
      <c r="P164" s="11">
        <v>0.04</v>
      </c>
      <c r="Q164" s="11">
        <v>0</v>
      </c>
      <c r="R164" s="11">
        <v>0</v>
      </c>
      <c r="S164" s="11">
        <v>0</v>
      </c>
      <c r="T164" s="11">
        <v>0.03</v>
      </c>
      <c r="U164" s="11">
        <v>0.1</v>
      </c>
      <c r="V164" s="11">
        <v>0.3</v>
      </c>
      <c r="W164" s="11">
        <v>0.28999999999999998</v>
      </c>
      <c r="X164" s="11">
        <v>0</v>
      </c>
      <c r="Y164" s="11">
        <v>0</v>
      </c>
      <c r="Z164" s="11">
        <v>0.03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0</v>
      </c>
      <c r="AQ164" s="12">
        <v>0</v>
      </c>
      <c r="AR164" s="12">
        <v>0</v>
      </c>
      <c r="AS164" s="12">
        <v>0</v>
      </c>
      <c r="AT164" s="12">
        <v>0</v>
      </c>
      <c r="AU164" s="12">
        <v>0</v>
      </c>
      <c r="AV164" s="12">
        <v>0</v>
      </c>
      <c r="AW164" s="12">
        <v>0</v>
      </c>
      <c r="AX164" s="12">
        <v>0</v>
      </c>
      <c r="AY164" s="12">
        <v>0</v>
      </c>
      <c r="AZ164" s="12">
        <v>0</v>
      </c>
      <c r="BA164" s="12">
        <v>0</v>
      </c>
      <c r="BB164" s="12">
        <v>0</v>
      </c>
      <c r="BC164" s="12">
        <v>0</v>
      </c>
      <c r="BD164" s="12">
        <v>0</v>
      </c>
      <c r="BE164" s="12">
        <v>0</v>
      </c>
      <c r="BF164" s="12">
        <v>0</v>
      </c>
      <c r="BG164" s="12">
        <v>0</v>
      </c>
      <c r="BH164" s="12">
        <v>0</v>
      </c>
      <c r="BI164" s="12">
        <v>0</v>
      </c>
      <c r="BJ164" s="12">
        <v>0</v>
      </c>
      <c r="BK164" s="12">
        <v>0</v>
      </c>
      <c r="BL164" s="12">
        <v>0</v>
      </c>
      <c r="BM164" s="12">
        <v>0</v>
      </c>
      <c r="BN164" s="12">
        <v>0</v>
      </c>
      <c r="BO164" s="12">
        <v>0</v>
      </c>
      <c r="BP164" s="12">
        <v>0</v>
      </c>
      <c r="BQ164" s="12">
        <v>0</v>
      </c>
      <c r="BR164" s="12">
        <v>0</v>
      </c>
      <c r="BS164" s="12">
        <v>0</v>
      </c>
      <c r="BT164" s="12">
        <v>0</v>
      </c>
      <c r="BU164" s="12">
        <v>0</v>
      </c>
      <c r="BV164" s="12">
        <v>0</v>
      </c>
      <c r="BW164" s="12">
        <v>0</v>
      </c>
      <c r="BX164" s="12">
        <v>0</v>
      </c>
      <c r="BY164" s="12">
        <v>0</v>
      </c>
      <c r="BZ164" s="12">
        <v>0</v>
      </c>
      <c r="CA164" s="12">
        <v>0</v>
      </c>
      <c r="CB164" s="12">
        <v>200.04</v>
      </c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</row>
    <row r="165" spans="1:605" s="12" customFormat="1" ht="12.75" customHeight="1">
      <c r="A165" s="9" t="str">
        <f>"пром."</f>
        <v>пром.</v>
      </c>
      <c r="B165" s="10" t="s">
        <v>91</v>
      </c>
      <c r="C165" s="11" t="str">
        <f>"25"</f>
        <v>25</v>
      </c>
      <c r="D165" s="11">
        <v>1.67</v>
      </c>
      <c r="E165" s="11">
        <v>0</v>
      </c>
      <c r="F165" s="11">
        <v>0.18</v>
      </c>
      <c r="G165" s="11">
        <v>0</v>
      </c>
      <c r="H165" s="11">
        <v>12.55</v>
      </c>
      <c r="I165" s="25">
        <v>52.635800000000003</v>
      </c>
      <c r="J165" s="11">
        <v>0</v>
      </c>
      <c r="K165" s="11">
        <v>0</v>
      </c>
      <c r="L165" s="11">
        <v>0</v>
      </c>
      <c r="M165" s="11">
        <v>0</v>
      </c>
      <c r="N165" s="11">
        <v>10.7</v>
      </c>
      <c r="O165" s="11">
        <v>0</v>
      </c>
      <c r="P165" s="11">
        <v>1.85</v>
      </c>
      <c r="Q165" s="11">
        <v>0</v>
      </c>
      <c r="R165" s="11">
        <v>0</v>
      </c>
      <c r="S165" s="11">
        <v>0</v>
      </c>
      <c r="T165" s="11">
        <v>3.01</v>
      </c>
      <c r="U165" s="11">
        <v>10.08</v>
      </c>
      <c r="V165" s="11">
        <v>468.1</v>
      </c>
      <c r="W165" s="11">
        <v>185.09</v>
      </c>
      <c r="X165" s="11">
        <v>58.12</v>
      </c>
      <c r="Y165" s="11">
        <v>52.43</v>
      </c>
      <c r="Z165" s="11">
        <v>6.22</v>
      </c>
      <c r="AA165" s="11">
        <v>840</v>
      </c>
      <c r="AB165" s="11">
        <v>0</v>
      </c>
      <c r="AC165" s="11">
        <v>52.5</v>
      </c>
      <c r="AD165" s="11">
        <v>0.42</v>
      </c>
      <c r="AE165" s="11">
        <v>0.05</v>
      </c>
      <c r="AF165" s="11">
        <v>0.27</v>
      </c>
      <c r="AG165" s="11">
        <v>0</v>
      </c>
      <c r="AH165" s="11">
        <v>2.2400000000000002</v>
      </c>
      <c r="AI165" s="11">
        <v>12.5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0</v>
      </c>
      <c r="AQ165" s="12">
        <v>0</v>
      </c>
      <c r="AR165" s="12">
        <v>0</v>
      </c>
      <c r="AS165" s="12">
        <v>0</v>
      </c>
      <c r="AT165" s="12">
        <v>0</v>
      </c>
      <c r="AU165" s="12">
        <v>0</v>
      </c>
      <c r="AV165" s="12">
        <v>0</v>
      </c>
      <c r="AW165" s="12">
        <v>0</v>
      </c>
      <c r="AX165" s="12">
        <v>0</v>
      </c>
      <c r="AY165" s="12">
        <v>0</v>
      </c>
      <c r="AZ165" s="12">
        <v>0</v>
      </c>
      <c r="BA165" s="12">
        <v>0</v>
      </c>
      <c r="BB165" s="12">
        <v>0</v>
      </c>
      <c r="BC165" s="12">
        <v>0</v>
      </c>
      <c r="BD165" s="12">
        <v>0</v>
      </c>
      <c r="BE165" s="12">
        <v>0</v>
      </c>
      <c r="BF165" s="12">
        <v>0</v>
      </c>
      <c r="BG165" s="12">
        <v>0.01</v>
      </c>
      <c r="BH165" s="12">
        <v>0</v>
      </c>
      <c r="BI165" s="12">
        <v>0.02</v>
      </c>
      <c r="BJ165" s="12">
        <v>0</v>
      </c>
      <c r="BK165" s="12">
        <v>0.22</v>
      </c>
      <c r="BL165" s="12">
        <v>0</v>
      </c>
      <c r="BM165" s="12">
        <v>7.0000000000000007E-2</v>
      </c>
      <c r="BN165" s="12">
        <v>0</v>
      </c>
      <c r="BO165" s="12">
        <v>0</v>
      </c>
      <c r="BP165" s="12">
        <v>0</v>
      </c>
      <c r="BQ165" s="12">
        <v>0</v>
      </c>
      <c r="BR165" s="12">
        <v>0.02</v>
      </c>
      <c r="BS165" s="12">
        <v>7.0000000000000007E-2</v>
      </c>
      <c r="BT165" s="12">
        <v>0</v>
      </c>
      <c r="BU165" s="12">
        <v>0</v>
      </c>
      <c r="BV165" s="12">
        <v>0.14000000000000001</v>
      </c>
      <c r="BW165" s="12">
        <v>0.54</v>
      </c>
      <c r="BX165" s="12">
        <v>0</v>
      </c>
      <c r="BY165" s="12">
        <v>0</v>
      </c>
      <c r="BZ165" s="12">
        <v>0</v>
      </c>
      <c r="CA165" s="12">
        <v>0</v>
      </c>
      <c r="CB165" s="12">
        <v>2</v>
      </c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</row>
    <row r="166" spans="1:605" s="3" customFormat="1" ht="12.75" customHeight="1">
      <c r="A166" s="13" t="str">
        <f>"пром."</f>
        <v>пром.</v>
      </c>
      <c r="B166" s="14" t="s">
        <v>92</v>
      </c>
      <c r="C166" s="15" t="str">
        <f>"20"</f>
        <v>20</v>
      </c>
      <c r="D166" s="15">
        <v>1.32</v>
      </c>
      <c r="E166" s="15">
        <v>0</v>
      </c>
      <c r="F166" s="15">
        <v>0.24</v>
      </c>
      <c r="G166" s="15">
        <v>0.24</v>
      </c>
      <c r="H166" s="15">
        <v>8.34</v>
      </c>
      <c r="I166" s="26">
        <v>38.676000000000002</v>
      </c>
      <c r="J166" s="15">
        <v>0.04</v>
      </c>
      <c r="K166" s="15">
        <v>0</v>
      </c>
      <c r="L166" s="15">
        <v>0</v>
      </c>
      <c r="M166" s="15">
        <v>0</v>
      </c>
      <c r="N166" s="15">
        <v>0.24</v>
      </c>
      <c r="O166" s="15">
        <v>6.44</v>
      </c>
      <c r="P166" s="15">
        <v>1.66</v>
      </c>
      <c r="Q166" s="15">
        <v>0</v>
      </c>
      <c r="R166" s="15">
        <v>0</v>
      </c>
      <c r="S166" s="15">
        <v>0.2</v>
      </c>
      <c r="T166" s="15">
        <v>0.5</v>
      </c>
      <c r="U166" s="15">
        <v>122</v>
      </c>
      <c r="V166" s="15">
        <v>49</v>
      </c>
      <c r="W166" s="15">
        <v>7</v>
      </c>
      <c r="X166" s="15">
        <v>9.4</v>
      </c>
      <c r="Y166" s="15">
        <v>31.6</v>
      </c>
      <c r="Z166" s="15">
        <v>0.78</v>
      </c>
      <c r="AA166" s="15">
        <v>0</v>
      </c>
      <c r="AB166" s="15">
        <v>1</v>
      </c>
      <c r="AC166" s="15">
        <v>0.2</v>
      </c>
      <c r="AD166" s="15">
        <v>0.28000000000000003</v>
      </c>
      <c r="AE166" s="15">
        <v>0.04</v>
      </c>
      <c r="AF166" s="15">
        <v>0.02</v>
      </c>
      <c r="AG166" s="15">
        <v>0.14000000000000001</v>
      </c>
      <c r="AH166" s="15">
        <v>0.4</v>
      </c>
      <c r="AI166" s="15">
        <v>0</v>
      </c>
      <c r="AJ166" s="3">
        <v>0</v>
      </c>
      <c r="AK166" s="3">
        <v>64.400000000000006</v>
      </c>
      <c r="AL166" s="3">
        <v>49.6</v>
      </c>
      <c r="AM166" s="3">
        <v>85.4</v>
      </c>
      <c r="AN166" s="3">
        <v>44.6</v>
      </c>
      <c r="AO166" s="3">
        <v>18.600000000000001</v>
      </c>
      <c r="AP166" s="3">
        <v>39.6</v>
      </c>
      <c r="AQ166" s="3">
        <v>16</v>
      </c>
      <c r="AR166" s="3">
        <v>74.2</v>
      </c>
      <c r="AS166" s="3">
        <v>59.4</v>
      </c>
      <c r="AT166" s="3">
        <v>58.2</v>
      </c>
      <c r="AU166" s="3">
        <v>92.8</v>
      </c>
      <c r="AV166" s="3">
        <v>24.8</v>
      </c>
      <c r="AW166" s="3">
        <v>62</v>
      </c>
      <c r="AX166" s="3">
        <v>311.8</v>
      </c>
      <c r="AY166" s="3">
        <v>0</v>
      </c>
      <c r="AZ166" s="3">
        <v>105.2</v>
      </c>
      <c r="BA166" s="3">
        <v>58.2</v>
      </c>
      <c r="BB166" s="3">
        <v>36</v>
      </c>
      <c r="BC166" s="3">
        <v>26</v>
      </c>
      <c r="BD166" s="3">
        <v>0</v>
      </c>
      <c r="BE166" s="3">
        <v>0</v>
      </c>
      <c r="BF166" s="3">
        <v>0</v>
      </c>
      <c r="BG166" s="3">
        <v>0</v>
      </c>
      <c r="BH166" s="3">
        <v>0</v>
      </c>
      <c r="BI166" s="3">
        <v>0</v>
      </c>
      <c r="BJ166" s="3">
        <v>0</v>
      </c>
      <c r="BK166" s="3">
        <v>0.03</v>
      </c>
      <c r="BL166" s="3">
        <v>0</v>
      </c>
      <c r="BM166" s="3">
        <v>0</v>
      </c>
      <c r="BN166" s="3">
        <v>0</v>
      </c>
      <c r="BO166" s="3">
        <v>0</v>
      </c>
      <c r="BP166" s="3">
        <v>0</v>
      </c>
      <c r="BQ166" s="3">
        <v>0</v>
      </c>
      <c r="BR166" s="3">
        <v>0</v>
      </c>
      <c r="BS166" s="3">
        <v>0.02</v>
      </c>
      <c r="BT166" s="3">
        <v>0</v>
      </c>
      <c r="BU166" s="3">
        <v>0</v>
      </c>
      <c r="BV166" s="3">
        <v>0.1</v>
      </c>
      <c r="BW166" s="3">
        <v>0.02</v>
      </c>
      <c r="BX166" s="3">
        <v>0</v>
      </c>
      <c r="BY166" s="3">
        <v>0</v>
      </c>
      <c r="BZ166" s="3">
        <v>0</v>
      </c>
      <c r="CA166" s="3">
        <v>0</v>
      </c>
      <c r="CB166" s="3">
        <v>9.4</v>
      </c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</row>
    <row r="167" spans="1:605" s="19" customFormat="1" ht="12.75" customHeight="1">
      <c r="A167" s="16"/>
      <c r="B167" s="17" t="s">
        <v>93</v>
      </c>
      <c r="C167" s="18"/>
      <c r="D167" s="18">
        <v>32.51</v>
      </c>
      <c r="E167" s="18">
        <v>22.61</v>
      </c>
      <c r="F167" s="18">
        <v>21.84</v>
      </c>
      <c r="G167" s="18">
        <v>2.4900000000000002</v>
      </c>
      <c r="H167" s="18">
        <v>67.09</v>
      </c>
      <c r="I167" s="27">
        <v>575.82000000000005</v>
      </c>
      <c r="J167" s="18">
        <v>6.66</v>
      </c>
      <c r="K167" s="18">
        <v>0.36</v>
      </c>
      <c r="L167" s="18">
        <v>0</v>
      </c>
      <c r="M167" s="18">
        <v>0</v>
      </c>
      <c r="N167" s="18">
        <v>22.4</v>
      </c>
      <c r="O167" s="18">
        <v>35.229999999999997</v>
      </c>
      <c r="P167" s="18">
        <v>9.4600000000000009</v>
      </c>
      <c r="Q167" s="18">
        <v>0</v>
      </c>
      <c r="R167" s="18">
        <v>0</v>
      </c>
      <c r="S167" s="18">
        <v>0.25</v>
      </c>
      <c r="T167" s="18">
        <v>6.52</v>
      </c>
      <c r="U167" s="18">
        <v>452.33</v>
      </c>
      <c r="V167" s="18">
        <v>882.03</v>
      </c>
      <c r="W167" s="18">
        <v>224.93</v>
      </c>
      <c r="X167" s="18">
        <v>189.12</v>
      </c>
      <c r="Y167" s="18">
        <v>395.43</v>
      </c>
      <c r="Z167" s="18">
        <v>12.35</v>
      </c>
      <c r="AA167" s="18">
        <v>890.07</v>
      </c>
      <c r="AB167" s="18">
        <v>187.66</v>
      </c>
      <c r="AC167" s="18">
        <v>202.33</v>
      </c>
      <c r="AD167" s="18">
        <v>2.11</v>
      </c>
      <c r="AE167" s="18">
        <v>0.34</v>
      </c>
      <c r="AF167" s="18">
        <v>0.51</v>
      </c>
      <c r="AG167" s="18">
        <v>10.58</v>
      </c>
      <c r="AH167" s="18">
        <v>23.84</v>
      </c>
      <c r="AI167" s="18">
        <v>13.38</v>
      </c>
      <c r="AJ167" s="19">
        <v>0</v>
      </c>
      <c r="AK167" s="19">
        <v>1467.91</v>
      </c>
      <c r="AL167" s="19">
        <v>1156.1099999999999</v>
      </c>
      <c r="AM167" s="19">
        <v>2238.27</v>
      </c>
      <c r="AN167" s="19">
        <v>2288.5</v>
      </c>
      <c r="AO167" s="19">
        <v>772.56</v>
      </c>
      <c r="AP167" s="19">
        <v>1314.58</v>
      </c>
      <c r="AQ167" s="19">
        <v>475.24</v>
      </c>
      <c r="AR167" s="19">
        <v>1313.69</v>
      </c>
      <c r="AS167" s="19">
        <v>1800.16</v>
      </c>
      <c r="AT167" s="19">
        <v>2169.62</v>
      </c>
      <c r="AU167" s="19">
        <v>2700.19</v>
      </c>
      <c r="AV167" s="19">
        <v>787.64</v>
      </c>
      <c r="AW167" s="19">
        <v>2148.92</v>
      </c>
      <c r="AX167" s="19">
        <v>4737.46</v>
      </c>
      <c r="AY167" s="19">
        <v>187.54</v>
      </c>
      <c r="AZ167" s="19">
        <v>1467.35</v>
      </c>
      <c r="BA167" s="19">
        <v>1447.88</v>
      </c>
      <c r="BB167" s="19">
        <v>1059.8599999999999</v>
      </c>
      <c r="BC167" s="19">
        <v>479</v>
      </c>
      <c r="BD167" s="19">
        <v>0.01</v>
      </c>
      <c r="BE167" s="19">
        <v>0</v>
      </c>
      <c r="BF167" s="19">
        <v>0</v>
      </c>
      <c r="BG167" s="19">
        <v>0.01</v>
      </c>
      <c r="BH167" s="19">
        <v>0.01</v>
      </c>
      <c r="BI167" s="19">
        <v>0.05</v>
      </c>
      <c r="BJ167" s="19">
        <v>0</v>
      </c>
      <c r="BK167" s="19">
        <v>0.62</v>
      </c>
      <c r="BL167" s="19">
        <v>0</v>
      </c>
      <c r="BM167" s="19">
        <v>0.14000000000000001</v>
      </c>
      <c r="BN167" s="19">
        <v>0.01</v>
      </c>
      <c r="BO167" s="19">
        <v>0</v>
      </c>
      <c r="BP167" s="19">
        <v>0</v>
      </c>
      <c r="BQ167" s="19">
        <v>0</v>
      </c>
      <c r="BR167" s="19">
        <v>0.04</v>
      </c>
      <c r="BS167" s="19">
        <v>0.81</v>
      </c>
      <c r="BT167" s="19">
        <v>0.01</v>
      </c>
      <c r="BU167" s="19">
        <v>0</v>
      </c>
      <c r="BV167" s="19">
        <v>1.08</v>
      </c>
      <c r="BW167" s="19">
        <v>0.61</v>
      </c>
      <c r="BX167" s="19">
        <v>0</v>
      </c>
      <c r="BY167" s="19">
        <v>0</v>
      </c>
      <c r="BZ167" s="19">
        <v>0</v>
      </c>
      <c r="CA167" s="19">
        <v>0</v>
      </c>
      <c r="CB167" s="19">
        <v>418.97</v>
      </c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</row>
    <row r="168" spans="1:605" ht="12.75" customHeight="1">
      <c r="B168" s="7" t="s">
        <v>96</v>
      </c>
    </row>
    <row r="169" spans="1:605" s="12" customFormat="1" ht="12.75" customHeight="1">
      <c r="A169" s="9" t="str">
        <f>"32/1"</f>
        <v>32/1</v>
      </c>
      <c r="B169" s="21" t="s">
        <v>121</v>
      </c>
      <c r="C169" s="11" t="str">
        <f>"60"</f>
        <v>60</v>
      </c>
      <c r="D169" s="11">
        <v>0.83</v>
      </c>
      <c r="E169" s="11">
        <v>0</v>
      </c>
      <c r="F169" s="11">
        <v>3.58</v>
      </c>
      <c r="G169" s="11">
        <v>3.58</v>
      </c>
      <c r="H169" s="11">
        <v>5.41</v>
      </c>
      <c r="I169" s="25">
        <v>53.918487503999991</v>
      </c>
      <c r="J169" s="11">
        <v>0.45</v>
      </c>
      <c r="K169" s="11">
        <v>2.34</v>
      </c>
      <c r="L169" s="11">
        <v>0</v>
      </c>
      <c r="M169" s="11">
        <v>0</v>
      </c>
      <c r="N169" s="11">
        <v>4.05</v>
      </c>
      <c r="O169" s="11">
        <v>0.05</v>
      </c>
      <c r="P169" s="11">
        <v>1.31</v>
      </c>
      <c r="Q169" s="11">
        <v>0</v>
      </c>
      <c r="R169" s="11">
        <v>0</v>
      </c>
      <c r="S169" s="11">
        <v>0.06</v>
      </c>
      <c r="T169" s="11">
        <v>0.87</v>
      </c>
      <c r="U169" s="11">
        <v>133.87</v>
      </c>
      <c r="V169" s="11">
        <v>134.01</v>
      </c>
      <c r="W169" s="11">
        <v>20.45</v>
      </c>
      <c r="X169" s="11">
        <v>11.58</v>
      </c>
      <c r="Y169" s="11">
        <v>22.8</v>
      </c>
      <c r="Z169" s="11">
        <v>0.74</v>
      </c>
      <c r="AA169" s="11">
        <v>0</v>
      </c>
      <c r="AB169" s="11">
        <v>4.9400000000000004</v>
      </c>
      <c r="AC169" s="11">
        <v>1.19</v>
      </c>
      <c r="AD169" s="11">
        <v>1.64</v>
      </c>
      <c r="AE169" s="11">
        <v>0.01</v>
      </c>
      <c r="AF169" s="11">
        <v>0.02</v>
      </c>
      <c r="AG169" s="11">
        <v>0.09</v>
      </c>
      <c r="AH169" s="11">
        <v>0.24</v>
      </c>
      <c r="AI169" s="11">
        <v>1.1599999999999999</v>
      </c>
      <c r="AJ169" s="12">
        <v>0</v>
      </c>
      <c r="AK169" s="12">
        <v>29.28</v>
      </c>
      <c r="AL169" s="12">
        <v>33.15</v>
      </c>
      <c r="AM169" s="12">
        <v>37.01</v>
      </c>
      <c r="AN169" s="12">
        <v>50.83</v>
      </c>
      <c r="AO169" s="12">
        <v>11.05</v>
      </c>
      <c r="AP169" s="12">
        <v>29.28</v>
      </c>
      <c r="AQ169" s="12">
        <v>7.18</v>
      </c>
      <c r="AR169" s="12">
        <v>24.86</v>
      </c>
      <c r="AS169" s="12">
        <v>22.1</v>
      </c>
      <c r="AT169" s="12">
        <v>40.33</v>
      </c>
      <c r="AU169" s="12">
        <v>181.21</v>
      </c>
      <c r="AV169" s="12">
        <v>7.73</v>
      </c>
      <c r="AW169" s="12">
        <v>20.99</v>
      </c>
      <c r="AX169" s="12">
        <v>151.37</v>
      </c>
      <c r="AY169" s="12">
        <v>0</v>
      </c>
      <c r="AZ169" s="12">
        <v>25.97</v>
      </c>
      <c r="BA169" s="12">
        <v>34.799999999999997</v>
      </c>
      <c r="BB169" s="12">
        <v>27.62</v>
      </c>
      <c r="BC169" s="12">
        <v>8.2899999999999991</v>
      </c>
      <c r="BD169" s="12">
        <v>0</v>
      </c>
      <c r="BE169" s="12">
        <v>0</v>
      </c>
      <c r="BF169" s="12">
        <v>0</v>
      </c>
      <c r="BG169" s="12">
        <v>0</v>
      </c>
      <c r="BH169" s="12">
        <v>0</v>
      </c>
      <c r="BI169" s="12">
        <v>0</v>
      </c>
      <c r="BJ169" s="12">
        <v>0</v>
      </c>
      <c r="BK169" s="12">
        <v>0.22</v>
      </c>
      <c r="BL169" s="12">
        <v>0</v>
      </c>
      <c r="BM169" s="12">
        <v>0.14000000000000001</v>
      </c>
      <c r="BN169" s="12">
        <v>0.01</v>
      </c>
      <c r="BO169" s="12">
        <v>0.02</v>
      </c>
      <c r="BP169" s="12">
        <v>0</v>
      </c>
      <c r="BQ169" s="12">
        <v>0</v>
      </c>
      <c r="BR169" s="12">
        <v>0</v>
      </c>
      <c r="BS169" s="12">
        <v>0.84</v>
      </c>
      <c r="BT169" s="12">
        <v>0</v>
      </c>
      <c r="BU169" s="12">
        <v>0</v>
      </c>
      <c r="BV169" s="12">
        <v>2.08</v>
      </c>
      <c r="BW169" s="12">
        <v>0</v>
      </c>
      <c r="BX169" s="12">
        <v>0</v>
      </c>
      <c r="BY169" s="12">
        <v>0</v>
      </c>
      <c r="BZ169" s="12">
        <v>0</v>
      </c>
      <c r="CA169" s="12">
        <v>0</v>
      </c>
      <c r="CB169" s="12">
        <v>51.04</v>
      </c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</row>
    <row r="170" spans="1:605" s="12" customFormat="1" ht="12.75" customHeight="1">
      <c r="A170" s="9" t="str">
        <f>"29/2"</f>
        <v>29/2</v>
      </c>
      <c r="B170" s="10" t="s">
        <v>157</v>
      </c>
      <c r="C170" s="11" t="str">
        <f>"250"</f>
        <v>250</v>
      </c>
      <c r="D170" s="11">
        <v>3.2</v>
      </c>
      <c r="E170" s="11">
        <v>1.44</v>
      </c>
      <c r="F170" s="11">
        <v>3.66</v>
      </c>
      <c r="G170" s="11">
        <v>0.32</v>
      </c>
      <c r="H170" s="11">
        <v>16.760000000000002</v>
      </c>
      <c r="I170" s="25">
        <v>111.34196249999999</v>
      </c>
      <c r="J170" s="11">
        <v>2.25</v>
      </c>
      <c r="K170" s="11">
        <v>0.06</v>
      </c>
      <c r="L170" s="11">
        <v>0</v>
      </c>
      <c r="M170" s="11">
        <v>0</v>
      </c>
      <c r="N170" s="11">
        <v>3.91</v>
      </c>
      <c r="O170" s="11">
        <v>11.61</v>
      </c>
      <c r="P170" s="11">
        <v>1.24</v>
      </c>
      <c r="Q170" s="11">
        <v>0</v>
      </c>
      <c r="R170" s="11">
        <v>0</v>
      </c>
      <c r="S170" s="11">
        <v>0.22</v>
      </c>
      <c r="T170" s="11">
        <v>1.77</v>
      </c>
      <c r="U170" s="11">
        <v>222.35</v>
      </c>
      <c r="V170" s="11">
        <v>489.5</v>
      </c>
      <c r="W170" s="11">
        <v>70.41</v>
      </c>
      <c r="X170" s="11">
        <v>26.04</v>
      </c>
      <c r="Y170" s="11">
        <v>87.77</v>
      </c>
      <c r="Z170" s="11">
        <v>0.78</v>
      </c>
      <c r="AA170" s="11">
        <v>20</v>
      </c>
      <c r="AB170" s="11">
        <v>1103.8499999999999</v>
      </c>
      <c r="AC170" s="11">
        <v>224.35</v>
      </c>
      <c r="AD170" s="11">
        <v>0.17</v>
      </c>
      <c r="AE170" s="11">
        <v>0.1</v>
      </c>
      <c r="AF170" s="11">
        <v>0.12</v>
      </c>
      <c r="AG170" s="11">
        <v>0.93</v>
      </c>
      <c r="AH170" s="11">
        <v>1.85</v>
      </c>
      <c r="AI170" s="11">
        <v>6.06</v>
      </c>
      <c r="AJ170" s="12">
        <v>0</v>
      </c>
      <c r="AK170" s="12">
        <v>113.8</v>
      </c>
      <c r="AL170" s="12">
        <v>121.3</v>
      </c>
      <c r="AM170" s="12">
        <v>195.46</v>
      </c>
      <c r="AN170" s="12">
        <v>160.88999999999999</v>
      </c>
      <c r="AO170" s="12">
        <v>48.17</v>
      </c>
      <c r="AP170" s="12">
        <v>103.05</v>
      </c>
      <c r="AQ170" s="12">
        <v>39.08</v>
      </c>
      <c r="AR170" s="12">
        <v>115.98</v>
      </c>
      <c r="AS170" s="12">
        <v>53.46</v>
      </c>
      <c r="AT170" s="12">
        <v>124.22</v>
      </c>
      <c r="AU170" s="12">
        <v>70.98</v>
      </c>
      <c r="AV170" s="12">
        <v>16.73</v>
      </c>
      <c r="AW170" s="12">
        <v>40.130000000000003</v>
      </c>
      <c r="AX170" s="12">
        <v>252.89</v>
      </c>
      <c r="AY170" s="12">
        <v>0</v>
      </c>
      <c r="AZ170" s="12">
        <v>48.46</v>
      </c>
      <c r="BA170" s="12">
        <v>35.33</v>
      </c>
      <c r="BB170" s="12">
        <v>119.66</v>
      </c>
      <c r="BC170" s="12">
        <v>27.98</v>
      </c>
      <c r="BD170" s="12">
        <v>7.0000000000000007E-2</v>
      </c>
      <c r="BE170" s="12">
        <v>0.03</v>
      </c>
      <c r="BF170" s="12">
        <v>0.02</v>
      </c>
      <c r="BG170" s="12">
        <v>0.04</v>
      </c>
      <c r="BH170" s="12">
        <v>0.04</v>
      </c>
      <c r="BI170" s="12">
        <v>0.2</v>
      </c>
      <c r="BJ170" s="12">
        <v>0</v>
      </c>
      <c r="BK170" s="12">
        <v>0.59</v>
      </c>
      <c r="BL170" s="12">
        <v>0</v>
      </c>
      <c r="BM170" s="12">
        <v>0.18</v>
      </c>
      <c r="BN170" s="12">
        <v>0</v>
      </c>
      <c r="BO170" s="12">
        <v>0</v>
      </c>
      <c r="BP170" s="12">
        <v>0</v>
      </c>
      <c r="BQ170" s="12">
        <v>0.04</v>
      </c>
      <c r="BR170" s="12">
        <v>0.06</v>
      </c>
      <c r="BS170" s="12">
        <v>0.55000000000000004</v>
      </c>
      <c r="BT170" s="12">
        <v>0</v>
      </c>
      <c r="BU170" s="12">
        <v>0</v>
      </c>
      <c r="BV170" s="12">
        <v>0.09</v>
      </c>
      <c r="BW170" s="12">
        <v>0</v>
      </c>
      <c r="BX170" s="12">
        <v>0</v>
      </c>
      <c r="BY170" s="12">
        <v>0</v>
      </c>
      <c r="BZ170" s="12">
        <v>0</v>
      </c>
      <c r="CA170" s="12">
        <v>0</v>
      </c>
      <c r="CB170" s="12">
        <v>284</v>
      </c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</row>
    <row r="171" spans="1:605" s="12" customFormat="1" ht="12.75" customHeight="1">
      <c r="A171" s="9" t="str">
        <f>"40/2"</f>
        <v>40/2</v>
      </c>
      <c r="B171" s="10" t="s">
        <v>113</v>
      </c>
      <c r="C171" s="11" t="str">
        <f>"20"</f>
        <v>20</v>
      </c>
      <c r="D171" s="11">
        <v>1.71</v>
      </c>
      <c r="E171" s="11">
        <v>0</v>
      </c>
      <c r="F171" s="11">
        <v>0.19</v>
      </c>
      <c r="G171" s="11">
        <v>0.22</v>
      </c>
      <c r="H171" s="11">
        <v>10.24</v>
      </c>
      <c r="I171" s="25">
        <v>50.401295999999995</v>
      </c>
      <c r="J171" s="11">
        <v>0</v>
      </c>
      <c r="K171" s="11">
        <v>0</v>
      </c>
      <c r="L171" s="11">
        <v>0</v>
      </c>
      <c r="M171" s="11">
        <v>0</v>
      </c>
      <c r="N171" s="11">
        <v>0.24</v>
      </c>
      <c r="O171" s="11">
        <v>9.9600000000000009</v>
      </c>
      <c r="P171" s="11">
        <v>0.04</v>
      </c>
      <c r="Q171" s="11">
        <v>0</v>
      </c>
      <c r="R171" s="11">
        <v>0</v>
      </c>
      <c r="S171" s="11">
        <v>0</v>
      </c>
      <c r="T171" s="11">
        <v>0.43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J171" s="12">
        <v>0</v>
      </c>
      <c r="AK171" s="12">
        <v>82.8</v>
      </c>
      <c r="AL171" s="12">
        <v>86.18</v>
      </c>
      <c r="AM171" s="12">
        <v>131.97999999999999</v>
      </c>
      <c r="AN171" s="12">
        <v>43.77</v>
      </c>
      <c r="AO171" s="12">
        <v>25.94</v>
      </c>
      <c r="AP171" s="12">
        <v>51.89</v>
      </c>
      <c r="AQ171" s="12">
        <v>19.63</v>
      </c>
      <c r="AR171" s="12">
        <v>93.85</v>
      </c>
      <c r="AS171" s="12">
        <v>58.2</v>
      </c>
      <c r="AT171" s="12">
        <v>81.22</v>
      </c>
      <c r="AU171" s="12">
        <v>67</v>
      </c>
      <c r="AV171" s="12">
        <v>35.19</v>
      </c>
      <c r="AW171" s="12">
        <v>62.27</v>
      </c>
      <c r="AX171" s="12">
        <v>520.67999999999995</v>
      </c>
      <c r="AY171" s="12">
        <v>0</v>
      </c>
      <c r="AZ171" s="12">
        <v>169.65</v>
      </c>
      <c r="BA171" s="12">
        <v>73.77</v>
      </c>
      <c r="BB171" s="12">
        <v>48.96</v>
      </c>
      <c r="BC171" s="12">
        <v>38.799999999999997</v>
      </c>
      <c r="BD171" s="12">
        <v>0</v>
      </c>
      <c r="BE171" s="12">
        <v>0</v>
      </c>
      <c r="BF171" s="12">
        <v>0</v>
      </c>
      <c r="BG171" s="12">
        <v>0</v>
      </c>
      <c r="BH171" s="12">
        <v>0</v>
      </c>
      <c r="BI171" s="12">
        <v>0</v>
      </c>
      <c r="BJ171" s="12">
        <v>0</v>
      </c>
      <c r="BK171" s="12">
        <v>0.02</v>
      </c>
      <c r="BL171" s="12">
        <v>0</v>
      </c>
      <c r="BM171" s="12">
        <v>0</v>
      </c>
      <c r="BN171" s="12">
        <v>0</v>
      </c>
      <c r="BO171" s="12">
        <v>0</v>
      </c>
      <c r="BP171" s="12">
        <v>0</v>
      </c>
      <c r="BQ171" s="12">
        <v>0</v>
      </c>
      <c r="BR171" s="12">
        <v>0</v>
      </c>
      <c r="BS171" s="12">
        <v>0.02</v>
      </c>
      <c r="BT171" s="12">
        <v>0</v>
      </c>
      <c r="BU171" s="12">
        <v>0</v>
      </c>
      <c r="BV171" s="12">
        <v>0.09</v>
      </c>
      <c r="BW171" s="12">
        <v>0</v>
      </c>
      <c r="BX171" s="12">
        <v>0</v>
      </c>
      <c r="BY171" s="12">
        <v>0</v>
      </c>
      <c r="BZ171" s="12">
        <v>0</v>
      </c>
      <c r="CA171" s="12">
        <v>0</v>
      </c>
      <c r="CB171" s="12">
        <v>9.3800000000000008</v>
      </c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  <c r="UC171"/>
      <c r="UD171"/>
      <c r="UE171"/>
      <c r="UF171"/>
      <c r="UG171"/>
      <c r="UH171"/>
      <c r="UI171"/>
      <c r="UJ171"/>
      <c r="UK171"/>
      <c r="UL171"/>
      <c r="UM171"/>
      <c r="UN171"/>
      <c r="UO171"/>
      <c r="UP171"/>
      <c r="UQ171"/>
      <c r="UR171"/>
      <c r="US171"/>
      <c r="UT171"/>
      <c r="UU171"/>
      <c r="UV171"/>
      <c r="UW171"/>
      <c r="UX171"/>
      <c r="UY171"/>
      <c r="UZ171"/>
      <c r="VA171"/>
      <c r="VB171"/>
      <c r="VC171"/>
      <c r="VD171"/>
      <c r="VE171"/>
      <c r="VF171"/>
      <c r="VG171"/>
      <c r="VH171"/>
      <c r="VI171"/>
      <c r="VJ171"/>
      <c r="VK171"/>
      <c r="VL171"/>
      <c r="VM171"/>
      <c r="VN171"/>
      <c r="VO171"/>
      <c r="VP171"/>
      <c r="VQ171"/>
      <c r="VR171"/>
      <c r="VS171"/>
      <c r="VT171"/>
      <c r="VU171"/>
      <c r="VV171"/>
      <c r="VW171"/>
      <c r="VX171"/>
      <c r="VY171"/>
      <c r="VZ171"/>
      <c r="WA171"/>
      <c r="WB171"/>
      <c r="WC171"/>
      <c r="WD171"/>
      <c r="WE171"/>
      <c r="WF171"/>
      <c r="WG171"/>
    </row>
    <row r="172" spans="1:605" s="12" customFormat="1" ht="12.75" customHeight="1">
      <c r="A172" s="9" t="str">
        <f>"5/9"</f>
        <v>5/9</v>
      </c>
      <c r="B172" s="10" t="s">
        <v>128</v>
      </c>
      <c r="C172" s="11" t="str">
        <f>"100"</f>
        <v>100</v>
      </c>
      <c r="D172" s="11">
        <v>17.010000000000002</v>
      </c>
      <c r="E172" s="11">
        <v>0.69</v>
      </c>
      <c r="F172" s="11">
        <v>3.61</v>
      </c>
      <c r="G172" s="11">
        <v>1.63</v>
      </c>
      <c r="H172" s="11">
        <v>9.2899999999999991</v>
      </c>
      <c r="I172" s="25">
        <v>137.99190999999999</v>
      </c>
      <c r="J172" s="11">
        <v>0.76</v>
      </c>
      <c r="K172" s="11">
        <v>1.3</v>
      </c>
      <c r="L172" s="11">
        <v>0</v>
      </c>
      <c r="M172" s="11">
        <v>0</v>
      </c>
      <c r="N172" s="11">
        <v>1.36</v>
      </c>
      <c r="O172" s="11">
        <v>7.78</v>
      </c>
      <c r="P172" s="11">
        <v>0.15</v>
      </c>
      <c r="Q172" s="11">
        <v>0</v>
      </c>
      <c r="R172" s="11">
        <v>0</v>
      </c>
      <c r="S172" s="11">
        <v>0.03</v>
      </c>
      <c r="T172" s="11">
        <v>0.93</v>
      </c>
      <c r="U172" s="11">
        <v>175.24</v>
      </c>
      <c r="V172" s="11">
        <v>35.21</v>
      </c>
      <c r="W172" s="11">
        <v>29.3</v>
      </c>
      <c r="X172" s="11">
        <v>3.83</v>
      </c>
      <c r="Y172" s="11">
        <v>22.4</v>
      </c>
      <c r="Z172" s="11">
        <v>0.08</v>
      </c>
      <c r="AA172" s="11">
        <v>4</v>
      </c>
      <c r="AB172" s="11">
        <v>2.5</v>
      </c>
      <c r="AC172" s="11">
        <v>5.5</v>
      </c>
      <c r="AD172" s="11">
        <v>0.94</v>
      </c>
      <c r="AE172" s="11">
        <v>0.02</v>
      </c>
      <c r="AF172" s="11">
        <v>0.04</v>
      </c>
      <c r="AG172" s="11">
        <v>7.0000000000000007E-2</v>
      </c>
      <c r="AH172" s="11">
        <v>0.32</v>
      </c>
      <c r="AI172" s="11">
        <v>7.0000000000000007E-2</v>
      </c>
      <c r="AJ172" s="12">
        <v>0</v>
      </c>
      <c r="AK172" s="12">
        <v>101.94</v>
      </c>
      <c r="AL172" s="12">
        <v>101.75</v>
      </c>
      <c r="AM172" s="12">
        <v>168.43</v>
      </c>
      <c r="AN172" s="12">
        <v>86.18</v>
      </c>
      <c r="AO172" s="12">
        <v>37.590000000000003</v>
      </c>
      <c r="AP172" s="12">
        <v>71.099999999999994</v>
      </c>
      <c r="AQ172" s="12">
        <v>24.76</v>
      </c>
      <c r="AR172" s="12">
        <v>105.05</v>
      </c>
      <c r="AS172" s="12">
        <v>44.4</v>
      </c>
      <c r="AT172" s="12">
        <v>59.66</v>
      </c>
      <c r="AU172" s="12">
        <v>49.6</v>
      </c>
      <c r="AV172" s="12">
        <v>26.87</v>
      </c>
      <c r="AW172" s="12">
        <v>47.39</v>
      </c>
      <c r="AX172" s="12">
        <v>402.08</v>
      </c>
      <c r="AY172" s="12">
        <v>0</v>
      </c>
      <c r="AZ172" s="12">
        <v>129.72999999999999</v>
      </c>
      <c r="BA172" s="12">
        <v>59.38</v>
      </c>
      <c r="BB172" s="12">
        <v>80</v>
      </c>
      <c r="BC172" s="12">
        <v>35.020000000000003</v>
      </c>
      <c r="BD172" s="12">
        <v>0</v>
      </c>
      <c r="BE172" s="12">
        <v>0</v>
      </c>
      <c r="BF172" s="12">
        <v>0</v>
      </c>
      <c r="BG172" s="12">
        <v>0</v>
      </c>
      <c r="BH172" s="12">
        <v>0</v>
      </c>
      <c r="BI172" s="12">
        <v>0</v>
      </c>
      <c r="BJ172" s="12">
        <v>0</v>
      </c>
      <c r="BK172" s="12">
        <v>0.11</v>
      </c>
      <c r="BL172" s="12">
        <v>0</v>
      </c>
      <c r="BM172" s="12">
        <v>0.06</v>
      </c>
      <c r="BN172" s="12">
        <v>0</v>
      </c>
      <c r="BO172" s="12">
        <v>0.01</v>
      </c>
      <c r="BP172" s="12">
        <v>0</v>
      </c>
      <c r="BQ172" s="12">
        <v>0</v>
      </c>
      <c r="BR172" s="12">
        <v>0</v>
      </c>
      <c r="BS172" s="12">
        <v>0.37</v>
      </c>
      <c r="BT172" s="12">
        <v>0</v>
      </c>
      <c r="BU172" s="12">
        <v>0</v>
      </c>
      <c r="BV172" s="12">
        <v>0.94</v>
      </c>
      <c r="BW172" s="12">
        <v>0</v>
      </c>
      <c r="BX172" s="12">
        <v>0</v>
      </c>
      <c r="BY172" s="12">
        <v>0</v>
      </c>
      <c r="BZ172" s="12">
        <v>0</v>
      </c>
      <c r="CA172" s="12">
        <v>0</v>
      </c>
      <c r="CB172" s="12">
        <v>84.13</v>
      </c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</row>
    <row r="173" spans="1:605" s="12" customFormat="1" ht="12.75" customHeight="1">
      <c r="A173" s="9" t="str">
        <f>"46/3"</f>
        <v>46/3</v>
      </c>
      <c r="B173" s="10" t="s">
        <v>101</v>
      </c>
      <c r="C173" s="11" t="str">
        <f>"150"</f>
        <v>150</v>
      </c>
      <c r="D173" s="11">
        <v>5.3</v>
      </c>
      <c r="E173" s="11">
        <v>0.03</v>
      </c>
      <c r="F173" s="11">
        <v>2.98</v>
      </c>
      <c r="G173" s="11">
        <v>0.66</v>
      </c>
      <c r="H173" s="11">
        <v>34.11</v>
      </c>
      <c r="I173" s="25">
        <v>183.94017449999998</v>
      </c>
      <c r="J173" s="11">
        <v>1.87</v>
      </c>
      <c r="K173" s="11">
        <v>0.08</v>
      </c>
      <c r="L173" s="11">
        <v>0</v>
      </c>
      <c r="M173" s="11">
        <v>0</v>
      </c>
      <c r="N173" s="11">
        <v>0.97</v>
      </c>
      <c r="O173" s="11">
        <v>31.42</v>
      </c>
      <c r="P173" s="11">
        <v>1.72</v>
      </c>
      <c r="Q173" s="11">
        <v>0</v>
      </c>
      <c r="R173" s="11">
        <v>0</v>
      </c>
      <c r="S173" s="11">
        <v>0</v>
      </c>
      <c r="T173" s="11">
        <v>0.68</v>
      </c>
      <c r="U173" s="11">
        <v>147.26</v>
      </c>
      <c r="V173" s="11">
        <v>56.22</v>
      </c>
      <c r="W173" s="11">
        <v>10.53</v>
      </c>
      <c r="X173" s="11">
        <v>7.17</v>
      </c>
      <c r="Y173" s="11">
        <v>39.83</v>
      </c>
      <c r="Z173" s="11">
        <v>0.73</v>
      </c>
      <c r="AA173" s="11">
        <v>9</v>
      </c>
      <c r="AB173" s="11">
        <v>9</v>
      </c>
      <c r="AC173" s="11">
        <v>16.88</v>
      </c>
      <c r="AD173" s="11">
        <v>0.8</v>
      </c>
      <c r="AE173" s="11">
        <v>0.06</v>
      </c>
      <c r="AF173" s="11">
        <v>0.02</v>
      </c>
      <c r="AG173" s="11">
        <v>0.49</v>
      </c>
      <c r="AH173" s="11">
        <v>1.49</v>
      </c>
      <c r="AI173" s="11">
        <v>0</v>
      </c>
      <c r="AJ173" s="12">
        <v>0</v>
      </c>
      <c r="AK173" s="12">
        <v>229.67</v>
      </c>
      <c r="AL173" s="12">
        <v>209.98</v>
      </c>
      <c r="AM173" s="12">
        <v>393.39</v>
      </c>
      <c r="AN173" s="12">
        <v>122.87</v>
      </c>
      <c r="AO173" s="12">
        <v>74.91</v>
      </c>
      <c r="AP173" s="12">
        <v>152.19</v>
      </c>
      <c r="AQ173" s="12">
        <v>49.94</v>
      </c>
      <c r="AR173" s="12">
        <v>244.06</v>
      </c>
      <c r="AS173" s="12">
        <v>161.38999999999999</v>
      </c>
      <c r="AT173" s="12">
        <v>194.59</v>
      </c>
      <c r="AU173" s="12">
        <v>166.92</v>
      </c>
      <c r="AV173" s="12">
        <v>98.07</v>
      </c>
      <c r="AW173" s="12">
        <v>170.55</v>
      </c>
      <c r="AX173" s="12">
        <v>1497.86</v>
      </c>
      <c r="AY173" s="12">
        <v>0</v>
      </c>
      <c r="AZ173" s="12">
        <v>471.98</v>
      </c>
      <c r="BA173" s="12">
        <v>244.48</v>
      </c>
      <c r="BB173" s="12">
        <v>122.77</v>
      </c>
      <c r="BC173" s="12">
        <v>97.19</v>
      </c>
      <c r="BD173" s="12">
        <v>0.09</v>
      </c>
      <c r="BE173" s="12">
        <v>0.04</v>
      </c>
      <c r="BF173" s="12">
        <v>0.02</v>
      </c>
      <c r="BG173" s="12">
        <v>0.05</v>
      </c>
      <c r="BH173" s="12">
        <v>0.06</v>
      </c>
      <c r="BI173" s="12">
        <v>0.26</v>
      </c>
      <c r="BJ173" s="12">
        <v>0</v>
      </c>
      <c r="BK173" s="12">
        <v>0.81</v>
      </c>
      <c r="BL173" s="12">
        <v>0</v>
      </c>
      <c r="BM173" s="12">
        <v>0.23</v>
      </c>
      <c r="BN173" s="12">
        <v>0</v>
      </c>
      <c r="BO173" s="12">
        <v>0</v>
      </c>
      <c r="BP173" s="12">
        <v>0</v>
      </c>
      <c r="BQ173" s="12">
        <v>0.05</v>
      </c>
      <c r="BR173" s="12">
        <v>0.08</v>
      </c>
      <c r="BS173" s="12">
        <v>0.6</v>
      </c>
      <c r="BT173" s="12">
        <v>0</v>
      </c>
      <c r="BU173" s="12">
        <v>0</v>
      </c>
      <c r="BV173" s="12">
        <v>0.24</v>
      </c>
      <c r="BW173" s="12">
        <v>0.01</v>
      </c>
      <c r="BX173" s="12">
        <v>0</v>
      </c>
      <c r="BY173" s="12">
        <v>0</v>
      </c>
      <c r="BZ173" s="12">
        <v>0</v>
      </c>
      <c r="CA173" s="12">
        <v>0</v>
      </c>
      <c r="CB173" s="12">
        <v>7.57</v>
      </c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  <c r="UC173"/>
      <c r="UD173"/>
      <c r="UE173"/>
      <c r="UF173"/>
      <c r="UG173"/>
      <c r="UH173"/>
      <c r="UI173"/>
      <c r="UJ173"/>
      <c r="UK173"/>
      <c r="UL173"/>
      <c r="UM173"/>
      <c r="UN173"/>
      <c r="UO173"/>
      <c r="UP173"/>
      <c r="UQ173"/>
      <c r="UR173"/>
      <c r="US173"/>
      <c r="UT173"/>
      <c r="UU173"/>
      <c r="UV173"/>
      <c r="UW173"/>
      <c r="UX173"/>
      <c r="UY173"/>
      <c r="UZ173"/>
      <c r="VA173"/>
      <c r="VB173"/>
      <c r="VC173"/>
      <c r="VD173"/>
      <c r="VE173"/>
      <c r="VF173"/>
      <c r="VG173"/>
      <c r="VH173"/>
      <c r="VI173"/>
      <c r="VJ173"/>
      <c r="VK173"/>
      <c r="VL173"/>
      <c r="VM173"/>
      <c r="VN173"/>
      <c r="VO173"/>
      <c r="VP173"/>
      <c r="VQ173"/>
      <c r="VR173"/>
      <c r="VS173"/>
      <c r="VT173"/>
      <c r="VU173"/>
      <c r="VV173"/>
      <c r="VW173"/>
      <c r="VX173"/>
      <c r="VY173"/>
      <c r="VZ173"/>
      <c r="WA173"/>
      <c r="WB173"/>
      <c r="WC173"/>
      <c r="WD173"/>
      <c r="WE173"/>
      <c r="WF173"/>
      <c r="WG173"/>
    </row>
    <row r="174" spans="1:605" s="12" customFormat="1" ht="12.75" customHeight="1">
      <c r="A174" s="9" t="str">
        <f>"6/10"</f>
        <v>6/10</v>
      </c>
      <c r="B174" s="10" t="s">
        <v>102</v>
      </c>
      <c r="C174" s="11" t="str">
        <f>"200"</f>
        <v>200</v>
      </c>
      <c r="D174" s="11">
        <v>1.02</v>
      </c>
      <c r="E174" s="11">
        <v>0</v>
      </c>
      <c r="F174" s="11">
        <v>0.06</v>
      </c>
      <c r="G174" s="11">
        <v>0.06</v>
      </c>
      <c r="H174" s="11">
        <v>23.18</v>
      </c>
      <c r="I174" s="25">
        <v>87.598919999999993</v>
      </c>
      <c r="J174" s="11">
        <v>0.02</v>
      </c>
      <c r="K174" s="11">
        <v>0</v>
      </c>
      <c r="L174" s="11">
        <v>0</v>
      </c>
      <c r="M174" s="11">
        <v>0</v>
      </c>
      <c r="N174" s="11">
        <v>19.190000000000001</v>
      </c>
      <c r="O174" s="11">
        <v>0.56999999999999995</v>
      </c>
      <c r="P174" s="11">
        <v>3.42</v>
      </c>
      <c r="Q174" s="11">
        <v>0</v>
      </c>
      <c r="R174" s="11">
        <v>0</v>
      </c>
      <c r="S174" s="11">
        <v>0.3</v>
      </c>
      <c r="T174" s="11">
        <v>0.81</v>
      </c>
      <c r="U174" s="11">
        <v>3.47</v>
      </c>
      <c r="V174" s="11">
        <v>340.26</v>
      </c>
      <c r="W174" s="11">
        <v>31.33</v>
      </c>
      <c r="X174" s="11">
        <v>19.95</v>
      </c>
      <c r="Y174" s="11">
        <v>27.16</v>
      </c>
      <c r="Z174" s="11">
        <v>0.65</v>
      </c>
      <c r="AA174" s="11">
        <v>0</v>
      </c>
      <c r="AB174" s="11">
        <v>630</v>
      </c>
      <c r="AC174" s="11">
        <v>116.6</v>
      </c>
      <c r="AD174" s="11">
        <v>1.1000000000000001</v>
      </c>
      <c r="AE174" s="11">
        <v>0.02</v>
      </c>
      <c r="AF174" s="11">
        <v>0.04</v>
      </c>
      <c r="AG174" s="11">
        <v>0.51</v>
      </c>
      <c r="AH174" s="11">
        <v>0.78</v>
      </c>
      <c r="AI174" s="11">
        <v>0.32</v>
      </c>
      <c r="AJ174" s="12">
        <v>0</v>
      </c>
      <c r="AK174" s="12">
        <v>0.01</v>
      </c>
      <c r="AL174" s="12">
        <v>0.01</v>
      </c>
      <c r="AM174" s="12">
        <v>0.01</v>
      </c>
      <c r="AN174" s="12">
        <v>0.02</v>
      </c>
      <c r="AO174" s="12">
        <v>0</v>
      </c>
      <c r="AP174" s="12">
        <v>0.01</v>
      </c>
      <c r="AQ174" s="12">
        <v>0</v>
      </c>
      <c r="AR174" s="12">
        <v>0.01</v>
      </c>
      <c r="AS174" s="12">
        <v>0.01</v>
      </c>
      <c r="AT174" s="12">
        <v>0.01</v>
      </c>
      <c r="AU174" s="12">
        <v>0.06</v>
      </c>
      <c r="AV174" s="12">
        <v>0</v>
      </c>
      <c r="AW174" s="12">
        <v>0.01</v>
      </c>
      <c r="AX174" s="12">
        <v>0.03</v>
      </c>
      <c r="AY174" s="12">
        <v>0</v>
      </c>
      <c r="AZ174" s="12">
        <v>0.02</v>
      </c>
      <c r="BA174" s="12">
        <v>0.01</v>
      </c>
      <c r="BB174" s="12">
        <v>0.01</v>
      </c>
      <c r="BC174" s="12">
        <v>0</v>
      </c>
      <c r="BD174" s="12">
        <v>0</v>
      </c>
      <c r="BE174" s="12">
        <v>0</v>
      </c>
      <c r="BF174" s="12">
        <v>0</v>
      </c>
      <c r="BG174" s="12">
        <v>0</v>
      </c>
      <c r="BH174" s="12">
        <v>0</v>
      </c>
      <c r="BI174" s="12">
        <v>0</v>
      </c>
      <c r="BJ174" s="12">
        <v>0</v>
      </c>
      <c r="BK174" s="12">
        <v>0</v>
      </c>
      <c r="BL174" s="12">
        <v>0</v>
      </c>
      <c r="BM174" s="12">
        <v>0</v>
      </c>
      <c r="BN174" s="12">
        <v>0</v>
      </c>
      <c r="BO174" s="12">
        <v>0</v>
      </c>
      <c r="BP174" s="12">
        <v>0</v>
      </c>
      <c r="BQ174" s="12">
        <v>0</v>
      </c>
      <c r="BR174" s="12">
        <v>0</v>
      </c>
      <c r="BS174" s="12">
        <v>0.01</v>
      </c>
      <c r="BT174" s="12">
        <v>0</v>
      </c>
      <c r="BU174" s="12">
        <v>0</v>
      </c>
      <c r="BV174" s="12">
        <v>0.01</v>
      </c>
      <c r="BW174" s="12">
        <v>0</v>
      </c>
      <c r="BX174" s="12">
        <v>0</v>
      </c>
      <c r="BY174" s="12">
        <v>0</v>
      </c>
      <c r="BZ174" s="12">
        <v>0</v>
      </c>
      <c r="CA174" s="12">
        <v>0</v>
      </c>
      <c r="CB174" s="12">
        <v>214.01</v>
      </c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</row>
    <row r="175" spans="1:605" s="12" customFormat="1" ht="12.75" customHeight="1">
      <c r="A175" s="9" t="str">
        <f>"пром."</f>
        <v>пром.</v>
      </c>
      <c r="B175" s="10" t="s">
        <v>91</v>
      </c>
      <c r="C175" s="11" t="str">
        <f>"25"</f>
        <v>25</v>
      </c>
      <c r="D175" s="11">
        <v>1.67</v>
      </c>
      <c r="E175" s="11">
        <v>0</v>
      </c>
      <c r="F175" s="11">
        <v>0.18</v>
      </c>
      <c r="G175" s="11">
        <v>0</v>
      </c>
      <c r="H175" s="11">
        <v>12.55</v>
      </c>
      <c r="I175" s="25">
        <v>52.635800000000003</v>
      </c>
      <c r="J175" s="11">
        <v>0</v>
      </c>
      <c r="K175" s="11">
        <v>0</v>
      </c>
      <c r="L175" s="11">
        <v>0</v>
      </c>
      <c r="M175" s="11">
        <v>0</v>
      </c>
      <c r="N175" s="11">
        <v>10.7</v>
      </c>
      <c r="O175" s="11">
        <v>0</v>
      </c>
      <c r="P175" s="11">
        <v>1.85</v>
      </c>
      <c r="Q175" s="11">
        <v>0</v>
      </c>
      <c r="R175" s="11">
        <v>0</v>
      </c>
      <c r="S175" s="11">
        <v>0</v>
      </c>
      <c r="T175" s="11">
        <v>3.01</v>
      </c>
      <c r="U175" s="11">
        <v>10.08</v>
      </c>
      <c r="V175" s="11">
        <v>468.1</v>
      </c>
      <c r="W175" s="11">
        <v>185.09</v>
      </c>
      <c r="X175" s="11">
        <v>58.12</v>
      </c>
      <c r="Y175" s="11">
        <v>52.43</v>
      </c>
      <c r="Z175" s="11">
        <v>6.22</v>
      </c>
      <c r="AA175" s="11">
        <v>840</v>
      </c>
      <c r="AB175" s="11">
        <v>0</v>
      </c>
      <c r="AC175" s="11">
        <v>52.5</v>
      </c>
      <c r="AD175" s="11">
        <v>0.42</v>
      </c>
      <c r="AE175" s="11">
        <v>0.05</v>
      </c>
      <c r="AF175" s="11">
        <v>0.27</v>
      </c>
      <c r="AG175" s="11">
        <v>0</v>
      </c>
      <c r="AH175" s="11">
        <v>2.2400000000000002</v>
      </c>
      <c r="AI175" s="11">
        <v>12.5</v>
      </c>
      <c r="AJ175" s="12">
        <v>0</v>
      </c>
      <c r="AK175" s="12">
        <v>0</v>
      </c>
      <c r="AL175" s="12">
        <v>0</v>
      </c>
      <c r="AM175" s="12">
        <v>0</v>
      </c>
      <c r="AN175" s="12">
        <v>0</v>
      </c>
      <c r="AO175" s="12">
        <v>0</v>
      </c>
      <c r="AP175" s="12">
        <v>0</v>
      </c>
      <c r="AQ175" s="12">
        <v>0</v>
      </c>
      <c r="AR175" s="12">
        <v>0</v>
      </c>
      <c r="AS175" s="12">
        <v>0</v>
      </c>
      <c r="AT175" s="12">
        <v>0</v>
      </c>
      <c r="AU175" s="12">
        <v>0</v>
      </c>
      <c r="AV175" s="12">
        <v>0</v>
      </c>
      <c r="AW175" s="12">
        <v>0</v>
      </c>
      <c r="AX175" s="12">
        <v>0</v>
      </c>
      <c r="AY175" s="12">
        <v>0</v>
      </c>
      <c r="AZ175" s="12">
        <v>0</v>
      </c>
      <c r="BA175" s="12">
        <v>0</v>
      </c>
      <c r="BB175" s="12">
        <v>0</v>
      </c>
      <c r="BC175" s="12">
        <v>0</v>
      </c>
      <c r="BD175" s="12">
        <v>0</v>
      </c>
      <c r="BE175" s="12">
        <v>0</v>
      </c>
      <c r="BF175" s="12">
        <v>0</v>
      </c>
      <c r="BG175" s="12">
        <v>0.01</v>
      </c>
      <c r="BH175" s="12">
        <v>0</v>
      </c>
      <c r="BI175" s="12">
        <v>0.02</v>
      </c>
      <c r="BJ175" s="12">
        <v>0</v>
      </c>
      <c r="BK175" s="12">
        <v>0.22</v>
      </c>
      <c r="BL175" s="12">
        <v>0</v>
      </c>
      <c r="BM175" s="12">
        <v>7.0000000000000007E-2</v>
      </c>
      <c r="BN175" s="12">
        <v>0</v>
      </c>
      <c r="BO175" s="12">
        <v>0</v>
      </c>
      <c r="BP175" s="12">
        <v>0</v>
      </c>
      <c r="BQ175" s="12">
        <v>0</v>
      </c>
      <c r="BR175" s="12">
        <v>0.02</v>
      </c>
      <c r="BS175" s="12">
        <v>7.0000000000000007E-2</v>
      </c>
      <c r="BT175" s="12">
        <v>0</v>
      </c>
      <c r="BU175" s="12">
        <v>0</v>
      </c>
      <c r="BV175" s="12">
        <v>0.14000000000000001</v>
      </c>
      <c r="BW175" s="12">
        <v>0.54</v>
      </c>
      <c r="BX175" s="12">
        <v>0</v>
      </c>
      <c r="BY175" s="12">
        <v>0</v>
      </c>
      <c r="BZ175" s="12">
        <v>0</v>
      </c>
      <c r="CA175" s="12">
        <v>0</v>
      </c>
      <c r="CB175" s="12">
        <v>2</v>
      </c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</row>
    <row r="176" spans="1:605" s="3" customFormat="1" ht="12.75" customHeight="1">
      <c r="A176" s="13" t="str">
        <f>"пром."</f>
        <v>пром.</v>
      </c>
      <c r="B176" s="14" t="s">
        <v>92</v>
      </c>
      <c r="C176" s="15" t="str">
        <f>"20"</f>
        <v>20</v>
      </c>
      <c r="D176" s="15">
        <v>1.32</v>
      </c>
      <c r="E176" s="15">
        <v>0</v>
      </c>
      <c r="F176" s="15">
        <v>0.24</v>
      </c>
      <c r="G176" s="15">
        <v>0.24</v>
      </c>
      <c r="H176" s="15">
        <v>8.34</v>
      </c>
      <c r="I176" s="26">
        <v>38.676000000000002</v>
      </c>
      <c r="J176" s="15">
        <v>0.04</v>
      </c>
      <c r="K176" s="15">
        <v>0</v>
      </c>
      <c r="L176" s="15">
        <v>0</v>
      </c>
      <c r="M176" s="15">
        <v>0</v>
      </c>
      <c r="N176" s="15">
        <v>0.24</v>
      </c>
      <c r="O176" s="15">
        <v>6.44</v>
      </c>
      <c r="P176" s="15">
        <v>1.66</v>
      </c>
      <c r="Q176" s="15">
        <v>0</v>
      </c>
      <c r="R176" s="15">
        <v>0</v>
      </c>
      <c r="S176" s="15">
        <v>0.2</v>
      </c>
      <c r="T176" s="15">
        <v>0.5</v>
      </c>
      <c r="U176" s="15">
        <v>122</v>
      </c>
      <c r="V176" s="15">
        <v>49</v>
      </c>
      <c r="W176" s="15">
        <v>7</v>
      </c>
      <c r="X176" s="15">
        <v>9.4</v>
      </c>
      <c r="Y176" s="15">
        <v>31.6</v>
      </c>
      <c r="Z176" s="15">
        <v>0.78</v>
      </c>
      <c r="AA176" s="15">
        <v>0</v>
      </c>
      <c r="AB176" s="15">
        <v>1</v>
      </c>
      <c r="AC176" s="15">
        <v>0.2</v>
      </c>
      <c r="AD176" s="15">
        <v>0.28000000000000003</v>
      </c>
      <c r="AE176" s="15">
        <v>0.04</v>
      </c>
      <c r="AF176" s="15">
        <v>0.02</v>
      </c>
      <c r="AG176" s="15">
        <v>0.14000000000000001</v>
      </c>
      <c r="AH176" s="15">
        <v>0.4</v>
      </c>
      <c r="AI176" s="15">
        <v>0</v>
      </c>
      <c r="AJ176" s="3">
        <v>0</v>
      </c>
      <c r="AK176" s="3">
        <v>64.400000000000006</v>
      </c>
      <c r="AL176" s="3">
        <v>49.6</v>
      </c>
      <c r="AM176" s="3">
        <v>85.4</v>
      </c>
      <c r="AN176" s="3">
        <v>44.6</v>
      </c>
      <c r="AO176" s="3">
        <v>18.600000000000001</v>
      </c>
      <c r="AP176" s="3">
        <v>39.6</v>
      </c>
      <c r="AQ176" s="3">
        <v>16</v>
      </c>
      <c r="AR176" s="3">
        <v>74.2</v>
      </c>
      <c r="AS176" s="3">
        <v>59.4</v>
      </c>
      <c r="AT176" s="3">
        <v>58.2</v>
      </c>
      <c r="AU176" s="3">
        <v>92.8</v>
      </c>
      <c r="AV176" s="3">
        <v>24.8</v>
      </c>
      <c r="AW176" s="3">
        <v>62</v>
      </c>
      <c r="AX176" s="3">
        <v>311.8</v>
      </c>
      <c r="AY176" s="3">
        <v>0</v>
      </c>
      <c r="AZ176" s="3">
        <v>105.2</v>
      </c>
      <c r="BA176" s="3">
        <v>58.2</v>
      </c>
      <c r="BB176" s="3">
        <v>36</v>
      </c>
      <c r="BC176" s="3">
        <v>26</v>
      </c>
      <c r="BD176" s="3">
        <v>0</v>
      </c>
      <c r="BE176" s="3">
        <v>0</v>
      </c>
      <c r="BF176" s="3">
        <v>0</v>
      </c>
      <c r="BG176" s="3">
        <v>0</v>
      </c>
      <c r="BH176" s="3">
        <v>0</v>
      </c>
      <c r="BI176" s="3">
        <v>0</v>
      </c>
      <c r="BJ176" s="3">
        <v>0</v>
      </c>
      <c r="BK176" s="3">
        <v>0.03</v>
      </c>
      <c r="BL176" s="3">
        <v>0</v>
      </c>
      <c r="BM176" s="3">
        <v>0</v>
      </c>
      <c r="BN176" s="3">
        <v>0</v>
      </c>
      <c r="BO176" s="3">
        <v>0</v>
      </c>
      <c r="BP176" s="3">
        <v>0</v>
      </c>
      <c r="BQ176" s="3">
        <v>0</v>
      </c>
      <c r="BR176" s="3">
        <v>0</v>
      </c>
      <c r="BS176" s="3">
        <v>0.02</v>
      </c>
      <c r="BT176" s="3">
        <v>0</v>
      </c>
      <c r="BU176" s="3">
        <v>0</v>
      </c>
      <c r="BV176" s="3">
        <v>0.1</v>
      </c>
      <c r="BW176" s="3">
        <v>0.02</v>
      </c>
      <c r="BX176" s="3">
        <v>0</v>
      </c>
      <c r="BY176" s="3">
        <v>0</v>
      </c>
      <c r="BZ176" s="3">
        <v>0</v>
      </c>
      <c r="CA176" s="3">
        <v>0</v>
      </c>
      <c r="CB176" s="3">
        <v>9.4</v>
      </c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</row>
    <row r="177" spans="1:605" s="19" customFormat="1" ht="12.75" customHeight="1">
      <c r="A177" s="16"/>
      <c r="B177" s="17" t="s">
        <v>103</v>
      </c>
      <c r="C177" s="18"/>
      <c r="D177" s="18">
        <v>32.08</v>
      </c>
      <c r="E177" s="18">
        <v>2.16</v>
      </c>
      <c r="F177" s="18">
        <v>14.49</v>
      </c>
      <c r="G177" s="18">
        <v>6.7</v>
      </c>
      <c r="H177" s="18">
        <v>119.87</v>
      </c>
      <c r="I177" s="27">
        <v>716.5</v>
      </c>
      <c r="J177" s="18">
        <v>5.39</v>
      </c>
      <c r="K177" s="18">
        <v>3.78</v>
      </c>
      <c r="L177" s="18">
        <v>0</v>
      </c>
      <c r="M177" s="18">
        <v>0</v>
      </c>
      <c r="N177" s="18">
        <v>40.65</v>
      </c>
      <c r="O177" s="18">
        <v>67.83</v>
      </c>
      <c r="P177" s="18">
        <v>11.39</v>
      </c>
      <c r="Q177" s="18">
        <v>0</v>
      </c>
      <c r="R177" s="18">
        <v>0</v>
      </c>
      <c r="S177" s="18">
        <v>0.8</v>
      </c>
      <c r="T177" s="18">
        <v>9</v>
      </c>
      <c r="U177" s="18">
        <v>814.26</v>
      </c>
      <c r="V177" s="18">
        <v>1572.31</v>
      </c>
      <c r="W177" s="18">
        <v>354.12</v>
      </c>
      <c r="X177" s="18">
        <v>136.09</v>
      </c>
      <c r="Y177" s="18">
        <v>283.98</v>
      </c>
      <c r="Z177" s="18">
        <v>9.9700000000000006</v>
      </c>
      <c r="AA177" s="18">
        <v>873</v>
      </c>
      <c r="AB177" s="18">
        <v>1751.29</v>
      </c>
      <c r="AC177" s="18">
        <v>417.21</v>
      </c>
      <c r="AD177" s="18">
        <v>5.36</v>
      </c>
      <c r="AE177" s="18">
        <v>0.28999999999999998</v>
      </c>
      <c r="AF177" s="18">
        <v>0.52</v>
      </c>
      <c r="AG177" s="18">
        <v>2.2200000000000002</v>
      </c>
      <c r="AH177" s="18">
        <v>7.31</v>
      </c>
      <c r="AI177" s="18">
        <v>20.11</v>
      </c>
      <c r="AJ177" s="19">
        <v>0</v>
      </c>
      <c r="AK177" s="19">
        <v>621.9</v>
      </c>
      <c r="AL177" s="19">
        <v>601.97</v>
      </c>
      <c r="AM177" s="19">
        <v>1011.68</v>
      </c>
      <c r="AN177" s="19">
        <v>509.16</v>
      </c>
      <c r="AO177" s="19">
        <v>216.26</v>
      </c>
      <c r="AP177" s="19">
        <v>447.11</v>
      </c>
      <c r="AQ177" s="19">
        <v>156.58000000000001</v>
      </c>
      <c r="AR177" s="19">
        <v>658.01</v>
      </c>
      <c r="AS177" s="19">
        <v>398.97</v>
      </c>
      <c r="AT177" s="19">
        <v>558.22</v>
      </c>
      <c r="AU177" s="19">
        <v>628.57000000000005</v>
      </c>
      <c r="AV177" s="19">
        <v>209.4</v>
      </c>
      <c r="AW177" s="19">
        <v>403.34</v>
      </c>
      <c r="AX177" s="19">
        <v>3136.71</v>
      </c>
      <c r="AY177" s="19">
        <v>0</v>
      </c>
      <c r="AZ177" s="19">
        <v>951.01</v>
      </c>
      <c r="BA177" s="19">
        <v>505.98</v>
      </c>
      <c r="BB177" s="19">
        <v>435.01</v>
      </c>
      <c r="BC177" s="19">
        <v>233.28</v>
      </c>
      <c r="BD177" s="19">
        <v>0.15</v>
      </c>
      <c r="BE177" s="19">
        <v>7.0000000000000007E-2</v>
      </c>
      <c r="BF177" s="19">
        <v>0.04</v>
      </c>
      <c r="BG177" s="19">
        <v>0.09</v>
      </c>
      <c r="BH177" s="19">
        <v>0.1</v>
      </c>
      <c r="BI177" s="19">
        <v>0.48</v>
      </c>
      <c r="BJ177" s="19">
        <v>0</v>
      </c>
      <c r="BK177" s="19">
        <v>2</v>
      </c>
      <c r="BL177" s="19">
        <v>0</v>
      </c>
      <c r="BM177" s="19">
        <v>0.69</v>
      </c>
      <c r="BN177" s="19">
        <v>0.02</v>
      </c>
      <c r="BO177" s="19">
        <v>0.04</v>
      </c>
      <c r="BP177" s="19">
        <v>0</v>
      </c>
      <c r="BQ177" s="19">
        <v>0.09</v>
      </c>
      <c r="BR177" s="19">
        <v>0.17</v>
      </c>
      <c r="BS177" s="19">
        <v>2.48</v>
      </c>
      <c r="BT177" s="19">
        <v>0</v>
      </c>
      <c r="BU177" s="19">
        <v>0</v>
      </c>
      <c r="BV177" s="19">
        <v>3.68</v>
      </c>
      <c r="BW177" s="19">
        <v>0.56999999999999995</v>
      </c>
      <c r="BX177" s="19">
        <v>0</v>
      </c>
      <c r="BY177" s="19">
        <v>0</v>
      </c>
      <c r="BZ177" s="19">
        <v>0</v>
      </c>
      <c r="CA177" s="19">
        <v>0</v>
      </c>
      <c r="CB177" s="19">
        <v>661.53</v>
      </c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</row>
    <row r="178" spans="1:605" s="19" customFormat="1" ht="12.75" customHeight="1">
      <c r="A178" s="16"/>
      <c r="B178" s="17" t="s">
        <v>94</v>
      </c>
      <c r="C178" s="18"/>
      <c r="D178" s="18">
        <f t="shared" ref="D178:I178" si="21">SUM(D167+D177)</f>
        <v>64.59</v>
      </c>
      <c r="E178" s="18">
        <f t="shared" si="21"/>
        <v>24.77</v>
      </c>
      <c r="F178" s="18">
        <f t="shared" si="21"/>
        <v>36.33</v>
      </c>
      <c r="G178" s="18">
        <f t="shared" si="21"/>
        <v>9.1900000000000013</v>
      </c>
      <c r="H178" s="18">
        <f t="shared" si="21"/>
        <v>186.96</v>
      </c>
      <c r="I178" s="27">
        <f t="shared" si="21"/>
        <v>1292.3200000000002</v>
      </c>
      <c r="J178" s="18">
        <v>5.39</v>
      </c>
      <c r="K178" s="18">
        <v>3.78</v>
      </c>
      <c r="L178" s="18">
        <v>0</v>
      </c>
      <c r="M178" s="18">
        <v>0</v>
      </c>
      <c r="N178" s="18">
        <v>40.65</v>
      </c>
      <c r="O178" s="18">
        <v>67.83</v>
      </c>
      <c r="P178" s="18">
        <v>11.39</v>
      </c>
      <c r="Q178" s="18">
        <v>0</v>
      </c>
      <c r="R178" s="18">
        <v>0</v>
      </c>
      <c r="S178" s="18">
        <v>0.8</v>
      </c>
      <c r="T178" s="18">
        <v>9</v>
      </c>
      <c r="U178" s="18">
        <v>814.26</v>
      </c>
      <c r="V178" s="18">
        <v>1572.31</v>
      </c>
      <c r="W178" s="18">
        <v>354.12</v>
      </c>
      <c r="X178" s="18">
        <v>136.09</v>
      </c>
      <c r="Y178" s="18">
        <v>283.98</v>
      </c>
      <c r="Z178" s="18">
        <v>9.9700000000000006</v>
      </c>
      <c r="AA178" s="18">
        <v>873</v>
      </c>
      <c r="AB178" s="18">
        <v>1751.29</v>
      </c>
      <c r="AC178" s="18">
        <v>417.21</v>
      </c>
      <c r="AD178" s="18">
        <v>5.36</v>
      </c>
      <c r="AE178" s="18">
        <v>0.28999999999999998</v>
      </c>
      <c r="AF178" s="18">
        <v>0.52</v>
      </c>
      <c r="AG178" s="18">
        <v>2.2200000000000002</v>
      </c>
      <c r="AH178" s="18">
        <v>7.31</v>
      </c>
      <c r="AI178" s="18">
        <v>20.11</v>
      </c>
      <c r="AJ178" s="19">
        <v>0</v>
      </c>
      <c r="AK178" s="19">
        <v>621.9</v>
      </c>
      <c r="AL178" s="19">
        <v>601.97</v>
      </c>
      <c r="AM178" s="19">
        <v>1011.68</v>
      </c>
      <c r="AN178" s="19">
        <v>509.16</v>
      </c>
      <c r="AO178" s="19">
        <v>216.26</v>
      </c>
      <c r="AP178" s="19">
        <v>447.11</v>
      </c>
      <c r="AQ178" s="19">
        <v>156.58000000000001</v>
      </c>
      <c r="AR178" s="19">
        <v>658.01</v>
      </c>
      <c r="AS178" s="19">
        <v>398.97</v>
      </c>
      <c r="AT178" s="19">
        <v>558.22</v>
      </c>
      <c r="AU178" s="19">
        <v>628.57000000000005</v>
      </c>
      <c r="AV178" s="19">
        <v>209.4</v>
      </c>
      <c r="AW178" s="19">
        <v>403.34</v>
      </c>
      <c r="AX178" s="19">
        <v>3136.71</v>
      </c>
      <c r="AY178" s="19">
        <v>0</v>
      </c>
      <c r="AZ178" s="19">
        <v>951.01</v>
      </c>
      <c r="BA178" s="19">
        <v>505.98</v>
      </c>
      <c r="BB178" s="19">
        <v>435.01</v>
      </c>
      <c r="BC178" s="19">
        <v>233.28</v>
      </c>
      <c r="BD178" s="19">
        <v>0.15</v>
      </c>
      <c r="BE178" s="19">
        <v>7.0000000000000007E-2</v>
      </c>
      <c r="BF178" s="19">
        <v>0.04</v>
      </c>
      <c r="BG178" s="19">
        <v>0.09</v>
      </c>
      <c r="BH178" s="19">
        <v>0.1</v>
      </c>
      <c r="BI178" s="19">
        <v>0.48</v>
      </c>
      <c r="BJ178" s="19">
        <v>0</v>
      </c>
      <c r="BK178" s="19">
        <v>2</v>
      </c>
      <c r="BL178" s="19">
        <v>0</v>
      </c>
      <c r="BM178" s="19">
        <v>0.69</v>
      </c>
      <c r="BN178" s="19">
        <v>0.02</v>
      </c>
      <c r="BO178" s="19">
        <v>0.04</v>
      </c>
      <c r="BP178" s="19">
        <v>0</v>
      </c>
      <c r="BQ178" s="19">
        <v>0.09</v>
      </c>
      <c r="BR178" s="19">
        <v>0.17</v>
      </c>
      <c r="BS178" s="19">
        <v>2.48</v>
      </c>
      <c r="BT178" s="19">
        <v>0</v>
      </c>
      <c r="BU178" s="19">
        <v>0</v>
      </c>
      <c r="BV178" s="19">
        <v>3.68</v>
      </c>
      <c r="BW178" s="19">
        <v>0.56999999999999995</v>
      </c>
      <c r="BX178" s="19">
        <v>0</v>
      </c>
      <c r="BY178" s="19">
        <v>0</v>
      </c>
      <c r="BZ178" s="19">
        <v>0</v>
      </c>
      <c r="CA178" s="19">
        <v>0</v>
      </c>
      <c r="CB178" s="19">
        <v>661.53</v>
      </c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</row>
    <row r="179" spans="1:605" s="19" customFormat="1" ht="12.75" customHeight="1">
      <c r="A179" s="16"/>
      <c r="B179" s="17"/>
      <c r="C179" s="18"/>
      <c r="D179" s="18"/>
      <c r="E179" s="18"/>
      <c r="F179" s="18"/>
      <c r="G179" s="18"/>
      <c r="H179" s="18"/>
      <c r="I179" s="27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</row>
    <row r="181" spans="1:605" ht="12.75" customHeight="1">
      <c r="B181" s="20" t="s">
        <v>137</v>
      </c>
    </row>
    <row r="182" spans="1:605" ht="12.75" customHeight="1">
      <c r="B182" s="7" t="s">
        <v>87</v>
      </c>
    </row>
    <row r="183" spans="1:605" s="12" customFormat="1" ht="12.75" customHeight="1">
      <c r="A183" s="9" t="str">
        <f>"17/7"</f>
        <v>17/7</v>
      </c>
      <c r="B183" s="10" t="s">
        <v>124</v>
      </c>
      <c r="C183" s="11" t="str">
        <f>"100"</f>
        <v>100</v>
      </c>
      <c r="D183" s="11">
        <v>11.3</v>
      </c>
      <c r="E183" s="11">
        <v>10.24</v>
      </c>
      <c r="F183" s="11">
        <v>6.06</v>
      </c>
      <c r="G183" s="11">
        <v>2.72</v>
      </c>
      <c r="H183" s="11">
        <v>11.63</v>
      </c>
      <c r="I183" s="25">
        <v>144.8286791148</v>
      </c>
      <c r="J183" s="11">
        <v>2.74</v>
      </c>
      <c r="K183" s="11">
        <v>1.71</v>
      </c>
      <c r="L183" s="11">
        <v>0</v>
      </c>
      <c r="M183" s="11">
        <v>0</v>
      </c>
      <c r="N183" s="11">
        <v>2.91</v>
      </c>
      <c r="O183" s="11">
        <v>7.8</v>
      </c>
      <c r="P183" s="11">
        <v>0.91</v>
      </c>
      <c r="Q183" s="11">
        <v>0</v>
      </c>
      <c r="R183" s="11">
        <v>0</v>
      </c>
      <c r="S183" s="11">
        <v>7.0000000000000007E-2</v>
      </c>
      <c r="T183" s="11">
        <v>1.97</v>
      </c>
      <c r="U183" s="11">
        <v>234.23</v>
      </c>
      <c r="V183" s="11">
        <v>285.16000000000003</v>
      </c>
      <c r="W183" s="11">
        <v>50.75</v>
      </c>
      <c r="X183" s="11">
        <v>33.729999999999997</v>
      </c>
      <c r="Y183" s="11">
        <v>159.65</v>
      </c>
      <c r="Z183" s="11">
        <v>0.8</v>
      </c>
      <c r="AA183" s="11">
        <v>23.53</v>
      </c>
      <c r="AB183" s="11">
        <v>11.86</v>
      </c>
      <c r="AC183" s="11">
        <v>42.7</v>
      </c>
      <c r="AD183" s="11">
        <v>1.48</v>
      </c>
      <c r="AE183" s="11">
        <v>7.0000000000000007E-2</v>
      </c>
      <c r="AF183" s="11">
        <v>0.1</v>
      </c>
      <c r="AG183" s="11">
        <v>0.69</v>
      </c>
      <c r="AH183" s="11">
        <v>3.25</v>
      </c>
      <c r="AI183" s="11">
        <v>0.59</v>
      </c>
      <c r="AJ183" s="12">
        <v>0</v>
      </c>
      <c r="AK183" s="12">
        <v>132.35</v>
      </c>
      <c r="AL183" s="12">
        <v>121.52</v>
      </c>
      <c r="AM183" s="12">
        <v>207.66</v>
      </c>
      <c r="AN183" s="12">
        <v>120.34</v>
      </c>
      <c r="AO183" s="12">
        <v>55.94</v>
      </c>
      <c r="AP183" s="12">
        <v>95.99</v>
      </c>
      <c r="AQ183" s="12">
        <v>33.85</v>
      </c>
      <c r="AR183" s="12">
        <v>129.35</v>
      </c>
      <c r="AS183" s="12">
        <v>85.36</v>
      </c>
      <c r="AT183" s="12">
        <v>103.65</v>
      </c>
      <c r="AU183" s="12">
        <v>120.82</v>
      </c>
      <c r="AV183" s="12">
        <v>46.95</v>
      </c>
      <c r="AW183" s="12">
        <v>70.75</v>
      </c>
      <c r="AX183" s="12">
        <v>497.73</v>
      </c>
      <c r="AY183" s="12">
        <v>0.81</v>
      </c>
      <c r="AZ183" s="12">
        <v>150.11000000000001</v>
      </c>
      <c r="BA183" s="12">
        <v>113.95</v>
      </c>
      <c r="BB183" s="12">
        <v>92.07</v>
      </c>
      <c r="BC183" s="12">
        <v>49.01</v>
      </c>
      <c r="BD183" s="12">
        <v>0.08</v>
      </c>
      <c r="BE183" s="12">
        <v>0.04</v>
      </c>
      <c r="BF183" s="12">
        <v>0.02</v>
      </c>
      <c r="BG183" s="12">
        <v>0.04</v>
      </c>
      <c r="BH183" s="12">
        <v>0.05</v>
      </c>
      <c r="BI183" s="12">
        <v>0.23</v>
      </c>
      <c r="BJ183" s="12">
        <v>0</v>
      </c>
      <c r="BK183" s="12">
        <v>0.81</v>
      </c>
      <c r="BL183" s="12">
        <v>0</v>
      </c>
      <c r="BM183" s="12">
        <v>0.28999999999999998</v>
      </c>
      <c r="BN183" s="12">
        <v>0.01</v>
      </c>
      <c r="BO183" s="12">
        <v>0.02</v>
      </c>
      <c r="BP183" s="12">
        <v>0</v>
      </c>
      <c r="BQ183" s="12">
        <v>0.05</v>
      </c>
      <c r="BR183" s="12">
        <v>7.0000000000000007E-2</v>
      </c>
      <c r="BS183" s="12">
        <v>1.07</v>
      </c>
      <c r="BT183" s="12">
        <v>0</v>
      </c>
      <c r="BU183" s="12">
        <v>0</v>
      </c>
      <c r="BV183" s="12">
        <v>1.59</v>
      </c>
      <c r="BW183" s="12">
        <v>0.01</v>
      </c>
      <c r="BX183" s="12">
        <v>0</v>
      </c>
      <c r="BY183" s="12">
        <v>0</v>
      </c>
      <c r="BZ183" s="12">
        <v>0</v>
      </c>
      <c r="CA183" s="12">
        <v>0</v>
      </c>
      <c r="CB183" s="12">
        <v>96.03</v>
      </c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  <c r="RR183"/>
      <c r="RS183"/>
      <c r="RT183"/>
      <c r="RU183"/>
      <c r="RV183"/>
      <c r="RW183"/>
      <c r="RX183"/>
      <c r="RY183"/>
      <c r="RZ183"/>
      <c r="SA183"/>
      <c r="SB183"/>
      <c r="SC183"/>
      <c r="SD183"/>
      <c r="SE183"/>
      <c r="SF183"/>
      <c r="SG183"/>
      <c r="SH183"/>
      <c r="SI183"/>
      <c r="SJ183"/>
      <c r="SK183"/>
      <c r="SL183"/>
      <c r="SM183"/>
      <c r="SN183"/>
      <c r="SO183"/>
      <c r="SP183"/>
      <c r="SQ183"/>
      <c r="SR183"/>
      <c r="SS183"/>
      <c r="ST183"/>
      <c r="SU183"/>
      <c r="SV183"/>
      <c r="SW183"/>
      <c r="SX183"/>
      <c r="SY183"/>
      <c r="SZ183"/>
      <c r="TA183"/>
      <c r="TB183"/>
      <c r="TC183"/>
      <c r="TD183"/>
      <c r="TE183"/>
      <c r="TF183"/>
      <c r="TG183"/>
      <c r="TH183"/>
      <c r="TI183"/>
      <c r="TJ183"/>
      <c r="TK183"/>
      <c r="TL183"/>
      <c r="TM183"/>
      <c r="TN183"/>
      <c r="TO183"/>
      <c r="TP183"/>
      <c r="TQ183"/>
      <c r="TR183"/>
      <c r="TS183"/>
      <c r="TT183"/>
      <c r="TU183"/>
      <c r="TV183"/>
      <c r="TW183"/>
      <c r="TX183"/>
      <c r="TY183"/>
      <c r="TZ183"/>
      <c r="UA183"/>
      <c r="UB183"/>
      <c r="UC183"/>
      <c r="UD183"/>
      <c r="UE183"/>
      <c r="UF183"/>
      <c r="UG183"/>
      <c r="UH183"/>
      <c r="UI183"/>
      <c r="UJ183"/>
      <c r="UK183"/>
      <c r="UL183"/>
      <c r="UM183"/>
      <c r="UN183"/>
      <c r="UO183"/>
      <c r="UP183"/>
      <c r="UQ183"/>
      <c r="UR183"/>
      <c r="US183"/>
      <c r="UT183"/>
      <c r="UU183"/>
      <c r="UV183"/>
      <c r="UW183"/>
      <c r="UX183"/>
      <c r="UY183"/>
      <c r="UZ183"/>
      <c r="VA183"/>
      <c r="VB183"/>
      <c r="VC183"/>
      <c r="VD183"/>
      <c r="VE183"/>
      <c r="VF183"/>
      <c r="VG183"/>
      <c r="VH183"/>
      <c r="VI183"/>
      <c r="VJ183"/>
      <c r="VK183"/>
      <c r="VL183"/>
      <c r="VM183"/>
      <c r="VN183"/>
      <c r="VO183"/>
      <c r="VP183"/>
      <c r="VQ183"/>
      <c r="VR183"/>
      <c r="VS183"/>
      <c r="VT183"/>
      <c r="VU183"/>
      <c r="VV183"/>
      <c r="VW183"/>
      <c r="VX183"/>
      <c r="VY183"/>
      <c r="VZ183"/>
      <c r="WA183"/>
      <c r="WB183"/>
      <c r="WC183"/>
      <c r="WD183"/>
      <c r="WE183"/>
      <c r="WF183"/>
      <c r="WG183"/>
    </row>
    <row r="184" spans="1:605" s="12" customFormat="1" ht="12.75" customHeight="1">
      <c r="A184" s="9" t="str">
        <f>"43/3"</f>
        <v>43/3</v>
      </c>
      <c r="B184" s="10" t="s">
        <v>150</v>
      </c>
      <c r="C184" s="11" t="str">
        <f>"150"</f>
        <v>150</v>
      </c>
      <c r="D184" s="11">
        <v>3.63</v>
      </c>
      <c r="E184" s="11">
        <v>0.03</v>
      </c>
      <c r="F184" s="11">
        <v>3.18</v>
      </c>
      <c r="G184" s="11">
        <v>0.51</v>
      </c>
      <c r="H184" s="11">
        <v>38.26</v>
      </c>
      <c r="I184" s="25">
        <v>196.7474775</v>
      </c>
      <c r="J184" s="11">
        <v>1.92</v>
      </c>
      <c r="K184" s="11">
        <v>0.08</v>
      </c>
      <c r="L184" s="11">
        <v>0</v>
      </c>
      <c r="M184" s="11">
        <v>0</v>
      </c>
      <c r="N184" s="11">
        <v>0.41</v>
      </c>
      <c r="O184" s="11">
        <v>36.36</v>
      </c>
      <c r="P184" s="11">
        <v>1.5</v>
      </c>
      <c r="Q184" s="11">
        <v>0</v>
      </c>
      <c r="R184" s="11">
        <v>0</v>
      </c>
      <c r="S184" s="11">
        <v>0</v>
      </c>
      <c r="T184" s="11">
        <v>0.79</v>
      </c>
      <c r="U184" s="11">
        <v>150.5</v>
      </c>
      <c r="V184" s="11">
        <v>53.12</v>
      </c>
      <c r="W184" s="11">
        <v>6.29</v>
      </c>
      <c r="X184" s="11">
        <v>25.02</v>
      </c>
      <c r="Y184" s="11">
        <v>74.55</v>
      </c>
      <c r="Z184" s="11">
        <v>0.53</v>
      </c>
      <c r="AA184" s="11">
        <v>15</v>
      </c>
      <c r="AB184" s="11">
        <v>10.130000000000001</v>
      </c>
      <c r="AC184" s="11">
        <v>16.88</v>
      </c>
      <c r="AD184" s="11">
        <v>0.25</v>
      </c>
      <c r="AE184" s="11">
        <v>0.04</v>
      </c>
      <c r="AF184" s="11">
        <v>0.02</v>
      </c>
      <c r="AG184" s="11">
        <v>0.72</v>
      </c>
      <c r="AH184" s="11">
        <v>1.74</v>
      </c>
      <c r="AI184" s="11">
        <v>0</v>
      </c>
      <c r="AJ184" s="12">
        <v>0</v>
      </c>
      <c r="AK184" s="12">
        <v>217.63</v>
      </c>
      <c r="AL184" s="12">
        <v>171.29</v>
      </c>
      <c r="AM184" s="12">
        <v>321.77999999999997</v>
      </c>
      <c r="AN184" s="12">
        <v>135.41999999999999</v>
      </c>
      <c r="AO184" s="12">
        <v>82.94</v>
      </c>
      <c r="AP184" s="12">
        <v>125.21</v>
      </c>
      <c r="AQ184" s="12">
        <v>53.03</v>
      </c>
      <c r="AR184" s="12">
        <v>191.91</v>
      </c>
      <c r="AS184" s="12">
        <v>201.98</v>
      </c>
      <c r="AT184" s="12">
        <v>263.35000000000002</v>
      </c>
      <c r="AU184" s="12">
        <v>279.92</v>
      </c>
      <c r="AV184" s="12">
        <v>88.75</v>
      </c>
      <c r="AW184" s="12">
        <v>165.52</v>
      </c>
      <c r="AX184" s="12">
        <v>622.62</v>
      </c>
      <c r="AY184" s="12">
        <v>0</v>
      </c>
      <c r="AZ184" s="12">
        <v>171.55</v>
      </c>
      <c r="BA184" s="12">
        <v>171.77</v>
      </c>
      <c r="BB184" s="12">
        <v>150.75</v>
      </c>
      <c r="BC184" s="12">
        <v>70.849999999999994</v>
      </c>
      <c r="BD184" s="12">
        <v>0.1</v>
      </c>
      <c r="BE184" s="12">
        <v>0.05</v>
      </c>
      <c r="BF184" s="12">
        <v>0.02</v>
      </c>
      <c r="BG184" s="12">
        <v>0.06</v>
      </c>
      <c r="BH184" s="12">
        <v>0.06</v>
      </c>
      <c r="BI184" s="12">
        <v>0.3</v>
      </c>
      <c r="BJ184" s="12">
        <v>0</v>
      </c>
      <c r="BK184" s="12">
        <v>0.9</v>
      </c>
      <c r="BL184" s="12">
        <v>0</v>
      </c>
      <c r="BM184" s="12">
        <v>0.27</v>
      </c>
      <c r="BN184" s="12">
        <v>0</v>
      </c>
      <c r="BO184" s="12">
        <v>0</v>
      </c>
      <c r="BP184" s="12">
        <v>0</v>
      </c>
      <c r="BQ184" s="12">
        <v>0.06</v>
      </c>
      <c r="BR184" s="12">
        <v>0.09</v>
      </c>
      <c r="BS184" s="12">
        <v>0.83</v>
      </c>
      <c r="BT184" s="12">
        <v>0</v>
      </c>
      <c r="BU184" s="12">
        <v>0</v>
      </c>
      <c r="BV184" s="12">
        <v>0.13</v>
      </c>
      <c r="BW184" s="12">
        <v>0</v>
      </c>
      <c r="BX184" s="12">
        <v>0</v>
      </c>
      <c r="BY184" s="12">
        <v>0</v>
      </c>
      <c r="BZ184" s="12">
        <v>0</v>
      </c>
      <c r="CA184" s="12">
        <v>0</v>
      </c>
      <c r="CB184" s="12">
        <v>117.79</v>
      </c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  <c r="RR184"/>
      <c r="RS184"/>
      <c r="RT184"/>
      <c r="RU184"/>
      <c r="RV184"/>
      <c r="RW184"/>
      <c r="RX184"/>
      <c r="RY184"/>
      <c r="RZ184"/>
      <c r="SA184"/>
      <c r="SB184"/>
      <c r="SC184"/>
      <c r="SD184"/>
      <c r="SE184"/>
      <c r="SF184"/>
      <c r="SG184"/>
      <c r="SH184"/>
      <c r="SI184"/>
      <c r="SJ184"/>
      <c r="SK184"/>
      <c r="SL184"/>
      <c r="SM184"/>
      <c r="SN184"/>
      <c r="SO184"/>
      <c r="SP184"/>
      <c r="SQ184"/>
      <c r="SR184"/>
      <c r="SS184"/>
      <c r="ST184"/>
      <c r="SU184"/>
      <c r="SV184"/>
      <c r="SW184"/>
      <c r="SX184"/>
      <c r="SY184"/>
      <c r="SZ184"/>
      <c r="TA184"/>
      <c r="TB184"/>
      <c r="TC184"/>
      <c r="TD184"/>
      <c r="TE184"/>
      <c r="TF184"/>
      <c r="TG184"/>
      <c r="TH184"/>
      <c r="TI184"/>
      <c r="TJ184"/>
      <c r="TK184"/>
      <c r="TL184"/>
      <c r="TM184"/>
      <c r="TN184"/>
      <c r="TO184"/>
      <c r="TP184"/>
      <c r="TQ184"/>
      <c r="TR184"/>
      <c r="TS184"/>
      <c r="TT184"/>
      <c r="TU184"/>
      <c r="TV184"/>
      <c r="TW184"/>
      <c r="TX184"/>
      <c r="TY184"/>
      <c r="TZ184"/>
      <c r="UA184"/>
      <c r="UB184"/>
      <c r="UC184"/>
      <c r="UD184"/>
      <c r="UE184"/>
      <c r="UF184"/>
      <c r="UG184"/>
      <c r="UH184"/>
      <c r="UI184"/>
      <c r="UJ184"/>
      <c r="UK184"/>
      <c r="UL184"/>
      <c r="UM184"/>
      <c r="UN184"/>
      <c r="UO184"/>
      <c r="UP184"/>
      <c r="UQ184"/>
      <c r="UR184"/>
      <c r="US184"/>
      <c r="UT184"/>
      <c r="UU184"/>
      <c r="UV184"/>
      <c r="UW184"/>
      <c r="UX184"/>
      <c r="UY184"/>
      <c r="UZ184"/>
      <c r="VA184"/>
      <c r="VB184"/>
      <c r="VC184"/>
      <c r="VD184"/>
      <c r="VE184"/>
      <c r="VF184"/>
      <c r="VG184"/>
      <c r="VH184"/>
      <c r="VI184"/>
      <c r="VJ184"/>
      <c r="VK184"/>
      <c r="VL184"/>
      <c r="VM184"/>
      <c r="VN184"/>
      <c r="VO184"/>
      <c r="VP184"/>
      <c r="VQ184"/>
      <c r="VR184"/>
      <c r="VS184"/>
      <c r="VT184"/>
      <c r="VU184"/>
      <c r="VV184"/>
      <c r="VW184"/>
      <c r="VX184"/>
      <c r="VY184"/>
      <c r="VZ184"/>
      <c r="WA184"/>
      <c r="WB184"/>
      <c r="WC184"/>
      <c r="WD184"/>
      <c r="WE184"/>
      <c r="WF184"/>
      <c r="WG184"/>
    </row>
    <row r="185" spans="1:605" s="12" customFormat="1" ht="12.75" customHeight="1">
      <c r="A185" s="9" t="str">
        <f>"29/10"</f>
        <v>29/10</v>
      </c>
      <c r="B185" s="10" t="s">
        <v>126</v>
      </c>
      <c r="C185" s="11" t="str">
        <f>"200/5"</f>
        <v>200/5</v>
      </c>
      <c r="D185" s="11">
        <v>0.12</v>
      </c>
      <c r="E185" s="11">
        <v>0</v>
      </c>
      <c r="F185" s="11">
        <v>0.02</v>
      </c>
      <c r="G185" s="11">
        <v>0.02</v>
      </c>
      <c r="H185" s="11">
        <v>10.08</v>
      </c>
      <c r="I185" s="25">
        <v>39.626332000000005</v>
      </c>
      <c r="J185" s="11">
        <v>0</v>
      </c>
      <c r="K185" s="11">
        <v>0</v>
      </c>
      <c r="L185" s="11">
        <v>0</v>
      </c>
      <c r="M185" s="11">
        <v>0</v>
      </c>
      <c r="N185" s="11">
        <v>9.94</v>
      </c>
      <c r="O185" s="11">
        <v>0</v>
      </c>
      <c r="P185" s="11">
        <v>0.14000000000000001</v>
      </c>
      <c r="Q185" s="11">
        <v>0</v>
      </c>
      <c r="R185" s="11">
        <v>0</v>
      </c>
      <c r="S185" s="11">
        <v>0.28999999999999998</v>
      </c>
      <c r="T185" s="11">
        <v>0.06</v>
      </c>
      <c r="U185" s="11">
        <v>0.64</v>
      </c>
      <c r="V185" s="11">
        <v>8.3699999999999992</v>
      </c>
      <c r="W185" s="11">
        <v>2.23</v>
      </c>
      <c r="X185" s="11">
        <v>0.56999999999999995</v>
      </c>
      <c r="Y185" s="11">
        <v>1.02</v>
      </c>
      <c r="Z185" s="11">
        <v>0.06</v>
      </c>
      <c r="AA185" s="11">
        <v>0</v>
      </c>
      <c r="AB185" s="11">
        <v>0.45</v>
      </c>
      <c r="AC185" s="11">
        <v>0.1</v>
      </c>
      <c r="AD185" s="11">
        <v>0.01</v>
      </c>
      <c r="AE185" s="11">
        <v>0</v>
      </c>
      <c r="AF185" s="11">
        <v>0</v>
      </c>
      <c r="AG185" s="11">
        <v>0</v>
      </c>
      <c r="AH185" s="11">
        <v>0.01</v>
      </c>
      <c r="AI185" s="11">
        <v>0.8</v>
      </c>
      <c r="AJ185" s="12">
        <v>0</v>
      </c>
      <c r="AK185" s="12">
        <v>0.69</v>
      </c>
      <c r="AL185" s="12">
        <v>0.78</v>
      </c>
      <c r="AM185" s="12">
        <v>0.64</v>
      </c>
      <c r="AN185" s="12">
        <v>1.18</v>
      </c>
      <c r="AO185" s="12">
        <v>0.28999999999999998</v>
      </c>
      <c r="AP185" s="12">
        <v>1.23</v>
      </c>
      <c r="AQ185" s="12">
        <v>0</v>
      </c>
      <c r="AR185" s="12">
        <v>1.57</v>
      </c>
      <c r="AS185" s="12">
        <v>0</v>
      </c>
      <c r="AT185" s="12">
        <v>0</v>
      </c>
      <c r="AU185" s="12">
        <v>0</v>
      </c>
      <c r="AV185" s="12">
        <v>0.88</v>
      </c>
      <c r="AW185" s="12">
        <v>0</v>
      </c>
      <c r="AX185" s="12">
        <v>0</v>
      </c>
      <c r="AY185" s="12">
        <v>0</v>
      </c>
      <c r="AZ185" s="12">
        <v>0</v>
      </c>
      <c r="BA185" s="12">
        <v>0</v>
      </c>
      <c r="BB185" s="12">
        <v>0</v>
      </c>
      <c r="BC185" s="12">
        <v>0</v>
      </c>
      <c r="BD185" s="12">
        <v>0</v>
      </c>
      <c r="BE185" s="12">
        <v>0</v>
      </c>
      <c r="BF185" s="12">
        <v>0</v>
      </c>
      <c r="BG185" s="12">
        <v>0</v>
      </c>
      <c r="BH185" s="12">
        <v>0</v>
      </c>
      <c r="BI185" s="12">
        <v>0</v>
      </c>
      <c r="BJ185" s="12">
        <v>0</v>
      </c>
      <c r="BK185" s="12">
        <v>0</v>
      </c>
      <c r="BL185" s="12">
        <v>0</v>
      </c>
      <c r="BM185" s="12">
        <v>0</v>
      </c>
      <c r="BN185" s="12">
        <v>0</v>
      </c>
      <c r="BO185" s="12">
        <v>0</v>
      </c>
      <c r="BP185" s="12">
        <v>0</v>
      </c>
      <c r="BQ185" s="12">
        <v>0</v>
      </c>
      <c r="BR185" s="12">
        <v>0</v>
      </c>
      <c r="BS185" s="12">
        <v>0</v>
      </c>
      <c r="BT185" s="12">
        <v>0</v>
      </c>
      <c r="BU185" s="12">
        <v>0</v>
      </c>
      <c r="BV185" s="12">
        <v>0</v>
      </c>
      <c r="BW185" s="12">
        <v>0</v>
      </c>
      <c r="BX185" s="12">
        <v>0</v>
      </c>
      <c r="BY185" s="12">
        <v>0</v>
      </c>
      <c r="BZ185" s="12">
        <v>0</v>
      </c>
      <c r="CA185" s="12">
        <v>0</v>
      </c>
      <c r="CB185" s="12">
        <v>204.43</v>
      </c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  <c r="RR185"/>
      <c r="RS185"/>
      <c r="RT185"/>
      <c r="RU185"/>
      <c r="RV185"/>
      <c r="RW185"/>
      <c r="RX185"/>
      <c r="RY185"/>
      <c r="RZ185"/>
      <c r="SA185"/>
      <c r="SB185"/>
      <c r="SC185"/>
      <c r="SD185"/>
      <c r="SE185"/>
      <c r="SF185"/>
      <c r="SG185"/>
      <c r="SH185"/>
      <c r="SI185"/>
      <c r="SJ185"/>
      <c r="SK185"/>
      <c r="SL185"/>
      <c r="SM185"/>
      <c r="SN185"/>
      <c r="SO185"/>
      <c r="SP185"/>
      <c r="SQ185"/>
      <c r="SR185"/>
      <c r="SS185"/>
      <c r="ST185"/>
      <c r="SU185"/>
      <c r="SV185"/>
      <c r="SW185"/>
      <c r="SX185"/>
      <c r="SY185"/>
      <c r="SZ185"/>
      <c r="TA185"/>
      <c r="TB185"/>
      <c r="TC185"/>
      <c r="TD185"/>
      <c r="TE185"/>
      <c r="TF185"/>
      <c r="TG185"/>
      <c r="TH185"/>
      <c r="TI185"/>
      <c r="TJ185"/>
      <c r="TK185"/>
      <c r="TL185"/>
      <c r="TM185"/>
      <c r="TN185"/>
      <c r="TO185"/>
      <c r="TP185"/>
      <c r="TQ185"/>
      <c r="TR185"/>
      <c r="TS185"/>
      <c r="TT185"/>
      <c r="TU185"/>
      <c r="TV185"/>
      <c r="TW185"/>
      <c r="TX185"/>
      <c r="TY185"/>
      <c r="TZ185"/>
      <c r="UA185"/>
      <c r="UB185"/>
      <c r="UC185"/>
      <c r="UD185"/>
      <c r="UE185"/>
      <c r="UF185"/>
      <c r="UG185"/>
      <c r="UH185"/>
      <c r="UI185"/>
      <c r="UJ185"/>
      <c r="UK185"/>
      <c r="UL185"/>
      <c r="UM185"/>
      <c r="UN185"/>
      <c r="UO185"/>
      <c r="UP185"/>
      <c r="UQ185"/>
      <c r="UR185"/>
      <c r="US185"/>
      <c r="UT185"/>
      <c r="UU185"/>
      <c r="UV185"/>
      <c r="UW185"/>
      <c r="UX185"/>
      <c r="UY185"/>
      <c r="UZ185"/>
      <c r="VA185"/>
      <c r="VB185"/>
      <c r="VC185"/>
      <c r="VD185"/>
      <c r="VE185"/>
      <c r="VF185"/>
      <c r="VG185"/>
      <c r="VH185"/>
      <c r="VI185"/>
      <c r="VJ185"/>
      <c r="VK185"/>
      <c r="VL185"/>
      <c r="VM185"/>
      <c r="VN185"/>
      <c r="VO185"/>
      <c r="VP185"/>
      <c r="VQ185"/>
      <c r="VR185"/>
      <c r="VS185"/>
      <c r="VT185"/>
      <c r="VU185"/>
      <c r="VV185"/>
      <c r="VW185"/>
      <c r="VX185"/>
      <c r="VY185"/>
      <c r="VZ185"/>
      <c r="WA185"/>
      <c r="WB185"/>
      <c r="WC185"/>
      <c r="WD185"/>
      <c r="WE185"/>
      <c r="WF185"/>
      <c r="WG185"/>
    </row>
    <row r="186" spans="1:605" s="12" customFormat="1" ht="12.75" customHeight="1">
      <c r="A186" s="9" t="str">
        <f>"пром."</f>
        <v>пром.</v>
      </c>
      <c r="B186" s="10" t="s">
        <v>91</v>
      </c>
      <c r="C186" s="11" t="str">
        <f>"25"</f>
        <v>25</v>
      </c>
      <c r="D186" s="11">
        <v>1.67</v>
      </c>
      <c r="E186" s="11">
        <v>0</v>
      </c>
      <c r="F186" s="11">
        <v>0.18</v>
      </c>
      <c r="G186" s="11">
        <v>0</v>
      </c>
      <c r="H186" s="11">
        <v>12.55</v>
      </c>
      <c r="I186" s="25">
        <v>52.635800000000003</v>
      </c>
      <c r="J186" s="11">
        <v>0</v>
      </c>
      <c r="K186" s="11">
        <v>0</v>
      </c>
      <c r="L186" s="11">
        <v>0</v>
      </c>
      <c r="M186" s="11">
        <v>0</v>
      </c>
      <c r="N186" s="11">
        <v>10.7</v>
      </c>
      <c r="O186" s="11">
        <v>0</v>
      </c>
      <c r="P186" s="11">
        <v>1.85</v>
      </c>
      <c r="Q186" s="11">
        <v>0</v>
      </c>
      <c r="R186" s="11">
        <v>0</v>
      </c>
      <c r="S186" s="11">
        <v>0</v>
      </c>
      <c r="T186" s="11">
        <v>3.01</v>
      </c>
      <c r="U186" s="11">
        <v>10.08</v>
      </c>
      <c r="V186" s="11">
        <v>468.1</v>
      </c>
      <c r="W186" s="11">
        <v>185.09</v>
      </c>
      <c r="X186" s="11">
        <v>58.12</v>
      </c>
      <c r="Y186" s="11">
        <v>52.43</v>
      </c>
      <c r="Z186" s="11">
        <v>6.22</v>
      </c>
      <c r="AA186" s="11">
        <v>840</v>
      </c>
      <c r="AB186" s="11">
        <v>0</v>
      </c>
      <c r="AC186" s="11">
        <v>52.5</v>
      </c>
      <c r="AD186" s="11">
        <v>0.42</v>
      </c>
      <c r="AE186" s="11">
        <v>0.05</v>
      </c>
      <c r="AF186" s="11">
        <v>0.27</v>
      </c>
      <c r="AG186" s="11">
        <v>0</v>
      </c>
      <c r="AH186" s="11">
        <v>2.2400000000000002</v>
      </c>
      <c r="AI186" s="11">
        <v>12.5</v>
      </c>
      <c r="AJ186" s="12">
        <v>0</v>
      </c>
      <c r="AK186" s="12">
        <v>0</v>
      </c>
      <c r="AL186" s="12">
        <v>0</v>
      </c>
      <c r="AM186" s="12">
        <v>0</v>
      </c>
      <c r="AN186" s="12">
        <v>0</v>
      </c>
      <c r="AO186" s="12">
        <v>0</v>
      </c>
      <c r="AP186" s="12">
        <v>0</v>
      </c>
      <c r="AQ186" s="12">
        <v>0</v>
      </c>
      <c r="AR186" s="12">
        <v>0</v>
      </c>
      <c r="AS186" s="12">
        <v>0</v>
      </c>
      <c r="AT186" s="12">
        <v>0</v>
      </c>
      <c r="AU186" s="12">
        <v>0</v>
      </c>
      <c r="AV186" s="12">
        <v>0</v>
      </c>
      <c r="AW186" s="12">
        <v>0</v>
      </c>
      <c r="AX186" s="12">
        <v>0</v>
      </c>
      <c r="AY186" s="12">
        <v>0</v>
      </c>
      <c r="AZ186" s="12">
        <v>0</v>
      </c>
      <c r="BA186" s="12">
        <v>0</v>
      </c>
      <c r="BB186" s="12">
        <v>0</v>
      </c>
      <c r="BC186" s="12">
        <v>0</v>
      </c>
      <c r="BD186" s="12">
        <v>0</v>
      </c>
      <c r="BE186" s="12">
        <v>0</v>
      </c>
      <c r="BF186" s="12">
        <v>0</v>
      </c>
      <c r="BG186" s="12">
        <v>0.01</v>
      </c>
      <c r="BH186" s="12">
        <v>0</v>
      </c>
      <c r="BI186" s="12">
        <v>0.02</v>
      </c>
      <c r="BJ186" s="12">
        <v>0</v>
      </c>
      <c r="BK186" s="12">
        <v>0.22</v>
      </c>
      <c r="BL186" s="12">
        <v>0</v>
      </c>
      <c r="BM186" s="12">
        <v>7.0000000000000007E-2</v>
      </c>
      <c r="BN186" s="12">
        <v>0</v>
      </c>
      <c r="BO186" s="12">
        <v>0</v>
      </c>
      <c r="BP186" s="12">
        <v>0</v>
      </c>
      <c r="BQ186" s="12">
        <v>0</v>
      </c>
      <c r="BR186" s="12">
        <v>0.02</v>
      </c>
      <c r="BS186" s="12">
        <v>7.0000000000000007E-2</v>
      </c>
      <c r="BT186" s="12">
        <v>0</v>
      </c>
      <c r="BU186" s="12">
        <v>0</v>
      </c>
      <c r="BV186" s="12">
        <v>0.14000000000000001</v>
      </c>
      <c r="BW186" s="12">
        <v>0.54</v>
      </c>
      <c r="BX186" s="12">
        <v>0</v>
      </c>
      <c r="BY186" s="12">
        <v>0</v>
      </c>
      <c r="BZ186" s="12">
        <v>0</v>
      </c>
      <c r="CA186" s="12">
        <v>0</v>
      </c>
      <c r="CB186" s="12">
        <v>2</v>
      </c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</row>
    <row r="187" spans="1:605" s="3" customFormat="1" ht="12.75" customHeight="1">
      <c r="A187" s="13" t="str">
        <f>"пром."</f>
        <v>пром.</v>
      </c>
      <c r="B187" s="14" t="s">
        <v>92</v>
      </c>
      <c r="C187" s="15" t="str">
        <f>"20"</f>
        <v>20</v>
      </c>
      <c r="D187" s="15">
        <v>1.32</v>
      </c>
      <c r="E187" s="15">
        <v>0</v>
      </c>
      <c r="F187" s="15">
        <v>0.24</v>
      </c>
      <c r="G187" s="15">
        <v>0.24</v>
      </c>
      <c r="H187" s="15">
        <v>8.34</v>
      </c>
      <c r="I187" s="26">
        <v>38.676000000000002</v>
      </c>
      <c r="J187" s="15">
        <v>0.04</v>
      </c>
      <c r="K187" s="15">
        <v>0</v>
      </c>
      <c r="L187" s="15">
        <v>0</v>
      </c>
      <c r="M187" s="15">
        <v>0</v>
      </c>
      <c r="N187" s="15">
        <v>0.24</v>
      </c>
      <c r="O187" s="15">
        <v>6.44</v>
      </c>
      <c r="P187" s="15">
        <v>1.66</v>
      </c>
      <c r="Q187" s="15">
        <v>0</v>
      </c>
      <c r="R187" s="15">
        <v>0</v>
      </c>
      <c r="S187" s="15">
        <v>0.2</v>
      </c>
      <c r="T187" s="15">
        <v>0.5</v>
      </c>
      <c r="U187" s="15">
        <v>122</v>
      </c>
      <c r="V187" s="15">
        <v>49</v>
      </c>
      <c r="W187" s="15">
        <v>7</v>
      </c>
      <c r="X187" s="15">
        <v>9.4</v>
      </c>
      <c r="Y187" s="15">
        <v>31.6</v>
      </c>
      <c r="Z187" s="15">
        <v>0.78</v>
      </c>
      <c r="AA187" s="15">
        <v>0</v>
      </c>
      <c r="AB187" s="15">
        <v>1</v>
      </c>
      <c r="AC187" s="15">
        <v>0.2</v>
      </c>
      <c r="AD187" s="15">
        <v>0.28000000000000003</v>
      </c>
      <c r="AE187" s="15">
        <v>0.04</v>
      </c>
      <c r="AF187" s="15">
        <v>0.02</v>
      </c>
      <c r="AG187" s="15">
        <v>0.14000000000000001</v>
      </c>
      <c r="AH187" s="15">
        <v>0.4</v>
      </c>
      <c r="AI187" s="15">
        <v>0</v>
      </c>
      <c r="AJ187" s="3">
        <v>0</v>
      </c>
      <c r="AK187" s="3">
        <v>64.400000000000006</v>
      </c>
      <c r="AL187" s="3">
        <v>49.6</v>
      </c>
      <c r="AM187" s="3">
        <v>85.4</v>
      </c>
      <c r="AN187" s="3">
        <v>44.6</v>
      </c>
      <c r="AO187" s="3">
        <v>18.600000000000001</v>
      </c>
      <c r="AP187" s="3">
        <v>39.6</v>
      </c>
      <c r="AQ187" s="3">
        <v>16</v>
      </c>
      <c r="AR187" s="3">
        <v>74.2</v>
      </c>
      <c r="AS187" s="3">
        <v>59.4</v>
      </c>
      <c r="AT187" s="3">
        <v>58.2</v>
      </c>
      <c r="AU187" s="3">
        <v>92.8</v>
      </c>
      <c r="AV187" s="3">
        <v>24.8</v>
      </c>
      <c r="AW187" s="3">
        <v>62</v>
      </c>
      <c r="AX187" s="3">
        <v>311.8</v>
      </c>
      <c r="AY187" s="3">
        <v>0</v>
      </c>
      <c r="AZ187" s="3">
        <v>105.2</v>
      </c>
      <c r="BA187" s="3">
        <v>58.2</v>
      </c>
      <c r="BB187" s="3">
        <v>36</v>
      </c>
      <c r="BC187" s="3">
        <v>26</v>
      </c>
      <c r="BD187" s="3">
        <v>0</v>
      </c>
      <c r="BE187" s="3">
        <v>0</v>
      </c>
      <c r="BF187" s="3">
        <v>0</v>
      </c>
      <c r="BG187" s="3">
        <v>0</v>
      </c>
      <c r="BH187" s="3">
        <v>0</v>
      </c>
      <c r="BI187" s="3">
        <v>0</v>
      </c>
      <c r="BJ187" s="3">
        <v>0</v>
      </c>
      <c r="BK187" s="3">
        <v>0.03</v>
      </c>
      <c r="BL187" s="3">
        <v>0</v>
      </c>
      <c r="BM187" s="3">
        <v>0</v>
      </c>
      <c r="BN187" s="3">
        <v>0</v>
      </c>
      <c r="BO187" s="3">
        <v>0</v>
      </c>
      <c r="BP187" s="3">
        <v>0</v>
      </c>
      <c r="BQ187" s="3">
        <v>0</v>
      </c>
      <c r="BR187" s="3">
        <v>0</v>
      </c>
      <c r="BS187" s="3">
        <v>0.02</v>
      </c>
      <c r="BT187" s="3">
        <v>0</v>
      </c>
      <c r="BU187" s="3">
        <v>0</v>
      </c>
      <c r="BV187" s="3">
        <v>0.1</v>
      </c>
      <c r="BW187" s="3">
        <v>0.02</v>
      </c>
      <c r="BX187" s="3">
        <v>0</v>
      </c>
      <c r="BY187" s="3">
        <v>0</v>
      </c>
      <c r="BZ187" s="3">
        <v>0</v>
      </c>
      <c r="CA187" s="3">
        <v>0</v>
      </c>
      <c r="CB187" s="3">
        <v>9.4</v>
      </c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  <c r="RR187"/>
      <c r="RS187"/>
      <c r="RT187"/>
      <c r="RU187"/>
      <c r="RV187"/>
      <c r="RW187"/>
      <c r="RX187"/>
      <c r="RY187"/>
      <c r="RZ187"/>
      <c r="SA187"/>
      <c r="SB187"/>
      <c r="SC187"/>
      <c r="SD187"/>
      <c r="SE187"/>
      <c r="SF187"/>
      <c r="SG187"/>
      <c r="SH187"/>
      <c r="SI187"/>
      <c r="SJ187"/>
      <c r="SK187"/>
      <c r="SL187"/>
      <c r="SM187"/>
      <c r="SN187"/>
      <c r="SO187"/>
      <c r="SP187"/>
      <c r="SQ187"/>
      <c r="SR187"/>
      <c r="SS187"/>
      <c r="ST187"/>
      <c r="SU187"/>
      <c r="SV187"/>
      <c r="SW187"/>
      <c r="SX187"/>
      <c r="SY187"/>
      <c r="SZ187"/>
      <c r="TA187"/>
      <c r="TB187"/>
      <c r="TC187"/>
      <c r="TD187"/>
      <c r="TE187"/>
      <c r="TF187"/>
      <c r="TG187"/>
      <c r="TH187"/>
      <c r="TI187"/>
      <c r="TJ187"/>
      <c r="TK187"/>
      <c r="TL187"/>
      <c r="TM187"/>
      <c r="TN187"/>
      <c r="TO187"/>
      <c r="TP187"/>
      <c r="TQ187"/>
      <c r="TR187"/>
      <c r="TS187"/>
      <c r="TT187"/>
      <c r="TU187"/>
      <c r="TV187"/>
      <c r="TW187"/>
      <c r="TX187"/>
      <c r="TY187"/>
      <c r="TZ187"/>
      <c r="UA187"/>
      <c r="UB187"/>
      <c r="UC187"/>
      <c r="UD187"/>
      <c r="UE187"/>
      <c r="UF187"/>
      <c r="UG187"/>
      <c r="UH187"/>
      <c r="UI187"/>
      <c r="UJ187"/>
      <c r="UK187"/>
      <c r="UL187"/>
      <c r="UM187"/>
      <c r="UN187"/>
      <c r="UO187"/>
      <c r="UP187"/>
      <c r="UQ187"/>
      <c r="UR187"/>
      <c r="US187"/>
      <c r="UT187"/>
      <c r="UU187"/>
      <c r="UV187"/>
      <c r="UW187"/>
      <c r="UX187"/>
      <c r="UY187"/>
      <c r="UZ187"/>
      <c r="VA187"/>
      <c r="VB187"/>
      <c r="VC187"/>
      <c r="VD187"/>
      <c r="VE187"/>
      <c r="VF187"/>
      <c r="VG187"/>
      <c r="VH187"/>
      <c r="VI187"/>
      <c r="VJ187"/>
      <c r="VK187"/>
      <c r="VL187"/>
      <c r="VM187"/>
      <c r="VN187"/>
      <c r="VO187"/>
      <c r="VP187"/>
      <c r="VQ187"/>
      <c r="VR187"/>
      <c r="VS187"/>
      <c r="VT187"/>
      <c r="VU187"/>
      <c r="VV187"/>
      <c r="VW187"/>
      <c r="VX187"/>
      <c r="VY187"/>
      <c r="VZ187"/>
      <c r="WA187"/>
      <c r="WB187"/>
      <c r="WC187"/>
      <c r="WD187"/>
      <c r="WE187"/>
      <c r="WF187"/>
      <c r="WG187"/>
    </row>
    <row r="188" spans="1:605" s="19" customFormat="1" ht="12.75" customHeight="1">
      <c r="A188" s="16"/>
      <c r="B188" s="17" t="s">
        <v>93</v>
      </c>
      <c r="C188" s="18"/>
      <c r="D188" s="18">
        <v>18.05</v>
      </c>
      <c r="E188" s="18">
        <v>10.27</v>
      </c>
      <c r="F188" s="18">
        <v>9.68</v>
      </c>
      <c r="G188" s="18">
        <v>3.49</v>
      </c>
      <c r="H188" s="18">
        <v>80.86</v>
      </c>
      <c r="I188" s="27">
        <v>472.51</v>
      </c>
      <c r="J188" s="18">
        <v>4.7</v>
      </c>
      <c r="K188" s="18">
        <v>1.79</v>
      </c>
      <c r="L188" s="18">
        <v>0</v>
      </c>
      <c r="M188" s="18">
        <v>0</v>
      </c>
      <c r="N188" s="18">
        <v>24.2</v>
      </c>
      <c r="O188" s="18">
        <v>50.6</v>
      </c>
      <c r="P188" s="18">
        <v>6.05</v>
      </c>
      <c r="Q188" s="18">
        <v>0</v>
      </c>
      <c r="R188" s="18">
        <v>0</v>
      </c>
      <c r="S188" s="18">
        <v>0.56000000000000005</v>
      </c>
      <c r="T188" s="18">
        <v>6.33</v>
      </c>
      <c r="U188" s="18">
        <v>517.45000000000005</v>
      </c>
      <c r="V188" s="18">
        <v>863.74</v>
      </c>
      <c r="W188" s="18">
        <v>251.35</v>
      </c>
      <c r="X188" s="18">
        <v>126.84</v>
      </c>
      <c r="Y188" s="18">
        <v>319.25</v>
      </c>
      <c r="Z188" s="18">
        <v>8.39</v>
      </c>
      <c r="AA188" s="18">
        <v>878.53</v>
      </c>
      <c r="AB188" s="18">
        <v>23.44</v>
      </c>
      <c r="AC188" s="18">
        <v>112.37</v>
      </c>
      <c r="AD188" s="18">
        <v>2.44</v>
      </c>
      <c r="AE188" s="18">
        <v>0.19</v>
      </c>
      <c r="AF188" s="18">
        <v>0.41</v>
      </c>
      <c r="AG188" s="18">
        <v>1.56</v>
      </c>
      <c r="AH188" s="18">
        <v>7.64</v>
      </c>
      <c r="AI188" s="18">
        <v>13.89</v>
      </c>
      <c r="AJ188" s="19">
        <v>0</v>
      </c>
      <c r="AK188" s="19">
        <v>415.07</v>
      </c>
      <c r="AL188" s="19">
        <v>343.19</v>
      </c>
      <c r="AM188" s="19">
        <v>615.48</v>
      </c>
      <c r="AN188" s="19">
        <v>301.54000000000002</v>
      </c>
      <c r="AO188" s="19">
        <v>157.78</v>
      </c>
      <c r="AP188" s="19">
        <v>262.02</v>
      </c>
      <c r="AQ188" s="19">
        <v>102.88</v>
      </c>
      <c r="AR188" s="19">
        <v>397.02</v>
      </c>
      <c r="AS188" s="19">
        <v>346.74</v>
      </c>
      <c r="AT188" s="19">
        <v>425.2</v>
      </c>
      <c r="AU188" s="19">
        <v>493.55</v>
      </c>
      <c r="AV188" s="19">
        <v>161.38999999999999</v>
      </c>
      <c r="AW188" s="19">
        <v>298.27</v>
      </c>
      <c r="AX188" s="19">
        <v>1432.15</v>
      </c>
      <c r="AY188" s="19">
        <v>0.81</v>
      </c>
      <c r="AZ188" s="19">
        <v>426.85</v>
      </c>
      <c r="BA188" s="19">
        <v>343.92</v>
      </c>
      <c r="BB188" s="19">
        <v>278.81</v>
      </c>
      <c r="BC188" s="19">
        <v>145.86000000000001</v>
      </c>
      <c r="BD188" s="19">
        <v>0.18</v>
      </c>
      <c r="BE188" s="19">
        <v>0.08</v>
      </c>
      <c r="BF188" s="19">
        <v>0.04</v>
      </c>
      <c r="BG188" s="19">
        <v>0.11</v>
      </c>
      <c r="BH188" s="19">
        <v>0.12</v>
      </c>
      <c r="BI188" s="19">
        <v>0.55000000000000004</v>
      </c>
      <c r="BJ188" s="19">
        <v>0</v>
      </c>
      <c r="BK188" s="19">
        <v>1.96</v>
      </c>
      <c r="BL188" s="19">
        <v>0</v>
      </c>
      <c r="BM188" s="19">
        <v>0.64</v>
      </c>
      <c r="BN188" s="19">
        <v>0.01</v>
      </c>
      <c r="BO188" s="19">
        <v>0.02</v>
      </c>
      <c r="BP188" s="19">
        <v>0</v>
      </c>
      <c r="BQ188" s="19">
        <v>0.1</v>
      </c>
      <c r="BR188" s="19">
        <v>0.18</v>
      </c>
      <c r="BS188" s="19">
        <v>1.99</v>
      </c>
      <c r="BT188" s="19">
        <v>0</v>
      </c>
      <c r="BU188" s="19">
        <v>0</v>
      </c>
      <c r="BV188" s="19">
        <v>1.95</v>
      </c>
      <c r="BW188" s="19">
        <v>0.56000000000000005</v>
      </c>
      <c r="BX188" s="19">
        <v>0</v>
      </c>
      <c r="BY188" s="19">
        <v>0</v>
      </c>
      <c r="BZ188" s="19">
        <v>0</v>
      </c>
      <c r="CA188" s="19">
        <v>0</v>
      </c>
      <c r="CB188" s="19">
        <v>429.65</v>
      </c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  <c r="RR188"/>
      <c r="RS188"/>
      <c r="RT188"/>
      <c r="RU188"/>
      <c r="RV188"/>
      <c r="RW188"/>
      <c r="RX188"/>
      <c r="RY188"/>
      <c r="RZ188"/>
      <c r="SA188"/>
      <c r="SB188"/>
      <c r="SC188"/>
      <c r="SD188"/>
      <c r="SE188"/>
      <c r="SF188"/>
      <c r="SG188"/>
      <c r="SH188"/>
      <c r="SI188"/>
      <c r="SJ188"/>
      <c r="SK188"/>
      <c r="SL188"/>
      <c r="SM188"/>
      <c r="SN188"/>
      <c r="SO188"/>
      <c r="SP188"/>
      <c r="SQ188"/>
      <c r="SR188"/>
      <c r="SS188"/>
      <c r="ST188"/>
      <c r="SU188"/>
      <c r="SV188"/>
      <c r="SW188"/>
      <c r="SX188"/>
      <c r="SY188"/>
      <c r="SZ188"/>
      <c r="TA188"/>
      <c r="TB188"/>
      <c r="TC188"/>
      <c r="TD188"/>
      <c r="TE188"/>
      <c r="TF188"/>
      <c r="TG188"/>
      <c r="TH188"/>
      <c r="TI188"/>
      <c r="TJ188"/>
      <c r="TK188"/>
      <c r="TL188"/>
      <c r="TM188"/>
      <c r="TN188"/>
      <c r="TO188"/>
      <c r="TP188"/>
      <c r="TQ188"/>
      <c r="TR188"/>
      <c r="TS188"/>
      <c r="TT188"/>
      <c r="TU188"/>
      <c r="TV188"/>
      <c r="TW188"/>
      <c r="TX188"/>
      <c r="TY188"/>
      <c r="TZ188"/>
      <c r="UA188"/>
      <c r="UB188"/>
      <c r="UC188"/>
      <c r="UD188"/>
      <c r="UE188"/>
      <c r="UF188"/>
      <c r="UG188"/>
      <c r="UH188"/>
      <c r="UI188"/>
      <c r="UJ188"/>
      <c r="UK188"/>
      <c r="UL188"/>
      <c r="UM188"/>
      <c r="UN188"/>
      <c r="UO188"/>
      <c r="UP188"/>
      <c r="UQ188"/>
      <c r="UR188"/>
      <c r="US188"/>
      <c r="UT188"/>
      <c r="UU188"/>
      <c r="UV188"/>
      <c r="UW188"/>
      <c r="UX188"/>
      <c r="UY188"/>
      <c r="UZ188"/>
      <c r="VA188"/>
      <c r="VB188"/>
      <c r="VC188"/>
      <c r="VD188"/>
      <c r="VE188"/>
      <c r="VF188"/>
      <c r="VG188"/>
      <c r="VH188"/>
      <c r="VI188"/>
      <c r="VJ188"/>
      <c r="VK188"/>
      <c r="VL188"/>
      <c r="VM188"/>
      <c r="VN188"/>
      <c r="VO188"/>
      <c r="VP188"/>
      <c r="VQ188"/>
      <c r="VR188"/>
      <c r="VS188"/>
      <c r="VT188"/>
      <c r="VU188"/>
      <c r="VV188"/>
      <c r="VW188"/>
      <c r="VX188"/>
      <c r="VY188"/>
      <c r="VZ188"/>
      <c r="WA188"/>
      <c r="WB188"/>
      <c r="WC188"/>
      <c r="WD188"/>
      <c r="WE188"/>
      <c r="WF188"/>
      <c r="WG188"/>
    </row>
    <row r="189" spans="1:605" ht="12.75" customHeight="1">
      <c r="B189" s="7" t="s">
        <v>96</v>
      </c>
    </row>
    <row r="190" spans="1:605" s="12" customFormat="1" ht="12.75" customHeight="1">
      <c r="A190" s="9" t="str">
        <f>"20/1"</f>
        <v>20/1</v>
      </c>
      <c r="B190" s="10" t="s">
        <v>158</v>
      </c>
      <c r="C190" s="11" t="str">
        <f>"60"</f>
        <v>60</v>
      </c>
      <c r="D190" s="11">
        <v>0.61</v>
      </c>
      <c r="E190" s="11">
        <v>0</v>
      </c>
      <c r="F190" s="11">
        <v>3.64</v>
      </c>
      <c r="G190" s="11">
        <v>3.64</v>
      </c>
      <c r="H190" s="11">
        <v>2.87</v>
      </c>
      <c r="I190" s="25">
        <v>46.052277600000004</v>
      </c>
      <c r="J190" s="11">
        <v>0.45</v>
      </c>
      <c r="K190" s="11">
        <v>2.34</v>
      </c>
      <c r="L190" s="11">
        <v>0</v>
      </c>
      <c r="M190" s="11">
        <v>0</v>
      </c>
      <c r="N190" s="11">
        <v>1.93</v>
      </c>
      <c r="O190" s="11">
        <v>0.17</v>
      </c>
      <c r="P190" s="11">
        <v>0.77</v>
      </c>
      <c r="Q190" s="11">
        <v>0</v>
      </c>
      <c r="R190" s="11">
        <v>0</v>
      </c>
      <c r="S190" s="11">
        <v>0.44</v>
      </c>
      <c r="T190" s="11">
        <v>0.68</v>
      </c>
      <c r="U190" s="11">
        <v>115.47</v>
      </c>
      <c r="V190" s="11">
        <v>160.32</v>
      </c>
      <c r="W190" s="11">
        <v>8.82</v>
      </c>
      <c r="X190" s="11">
        <v>11.12</v>
      </c>
      <c r="Y190" s="11">
        <v>14.66</v>
      </c>
      <c r="Z190" s="11">
        <v>0.51</v>
      </c>
      <c r="AA190" s="11">
        <v>0</v>
      </c>
      <c r="AB190" s="11">
        <v>442.18</v>
      </c>
      <c r="AC190" s="11">
        <v>75.010000000000005</v>
      </c>
      <c r="AD190" s="11">
        <v>1.98</v>
      </c>
      <c r="AE190" s="11">
        <v>0.03</v>
      </c>
      <c r="AF190" s="11">
        <v>0.02</v>
      </c>
      <c r="AG190" s="11">
        <v>0.28000000000000003</v>
      </c>
      <c r="AH190" s="11">
        <v>0.39</v>
      </c>
      <c r="AI190" s="11">
        <v>13.82</v>
      </c>
      <c r="AJ190" s="12">
        <v>0</v>
      </c>
      <c r="AK190" s="12">
        <v>13.27</v>
      </c>
      <c r="AL190" s="12">
        <v>14.37</v>
      </c>
      <c r="AM190" s="12">
        <v>19.899999999999999</v>
      </c>
      <c r="AN190" s="12">
        <v>22.11</v>
      </c>
      <c r="AO190" s="12">
        <v>3.87</v>
      </c>
      <c r="AP190" s="12">
        <v>16.03</v>
      </c>
      <c r="AQ190" s="12">
        <v>4.42</v>
      </c>
      <c r="AR190" s="12">
        <v>13.82</v>
      </c>
      <c r="AS190" s="12">
        <v>14.92</v>
      </c>
      <c r="AT190" s="12">
        <v>12.71</v>
      </c>
      <c r="AU190" s="12">
        <v>76.28</v>
      </c>
      <c r="AV190" s="12">
        <v>8.84</v>
      </c>
      <c r="AW190" s="12">
        <v>11.05</v>
      </c>
      <c r="AX190" s="12">
        <v>284.10000000000002</v>
      </c>
      <c r="AY190" s="12">
        <v>0</v>
      </c>
      <c r="AZ190" s="12">
        <v>10.5</v>
      </c>
      <c r="BA190" s="12">
        <v>14.37</v>
      </c>
      <c r="BB190" s="12">
        <v>13.82</v>
      </c>
      <c r="BC190" s="12">
        <v>2.76</v>
      </c>
      <c r="BD190" s="12">
        <v>0</v>
      </c>
      <c r="BE190" s="12">
        <v>0</v>
      </c>
      <c r="BF190" s="12">
        <v>0</v>
      </c>
      <c r="BG190" s="12">
        <v>0</v>
      </c>
      <c r="BH190" s="12">
        <v>0</v>
      </c>
      <c r="BI190" s="12">
        <v>0</v>
      </c>
      <c r="BJ190" s="12">
        <v>0</v>
      </c>
      <c r="BK190" s="12">
        <v>0.22</v>
      </c>
      <c r="BL190" s="12">
        <v>0</v>
      </c>
      <c r="BM190" s="12">
        <v>0.14000000000000001</v>
      </c>
      <c r="BN190" s="12">
        <v>0.01</v>
      </c>
      <c r="BO190" s="12">
        <v>0.02</v>
      </c>
      <c r="BP190" s="12">
        <v>0</v>
      </c>
      <c r="BQ190" s="12">
        <v>0</v>
      </c>
      <c r="BR190" s="12">
        <v>0</v>
      </c>
      <c r="BS190" s="12">
        <v>0.84</v>
      </c>
      <c r="BT190" s="12">
        <v>0</v>
      </c>
      <c r="BU190" s="12">
        <v>0</v>
      </c>
      <c r="BV190" s="12">
        <v>2.08</v>
      </c>
      <c r="BW190" s="12">
        <v>0</v>
      </c>
      <c r="BX190" s="12">
        <v>0</v>
      </c>
      <c r="BY190" s="12">
        <v>0</v>
      </c>
      <c r="BZ190" s="12">
        <v>0</v>
      </c>
      <c r="CA190" s="12">
        <v>0</v>
      </c>
      <c r="CB190" s="12">
        <v>51.89</v>
      </c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  <c r="RR190"/>
      <c r="RS190"/>
      <c r="RT190"/>
      <c r="RU190"/>
      <c r="RV190"/>
      <c r="RW190"/>
      <c r="RX190"/>
      <c r="RY190"/>
      <c r="RZ190"/>
      <c r="SA190"/>
      <c r="SB190"/>
      <c r="SC190"/>
      <c r="SD190"/>
      <c r="SE190"/>
      <c r="SF190"/>
      <c r="SG190"/>
      <c r="SH190"/>
      <c r="SI190"/>
      <c r="SJ190"/>
      <c r="SK190"/>
      <c r="SL190"/>
      <c r="SM190"/>
      <c r="SN190"/>
      <c r="SO190"/>
      <c r="SP190"/>
      <c r="SQ190"/>
      <c r="SR190"/>
      <c r="SS190"/>
      <c r="ST190"/>
      <c r="SU190"/>
      <c r="SV190"/>
      <c r="SW190"/>
      <c r="SX190"/>
      <c r="SY190"/>
      <c r="SZ190"/>
      <c r="TA190"/>
      <c r="TB190"/>
      <c r="TC190"/>
      <c r="TD190"/>
      <c r="TE190"/>
      <c r="TF190"/>
      <c r="TG190"/>
      <c r="TH190"/>
      <c r="TI190"/>
      <c r="TJ190"/>
      <c r="TK190"/>
      <c r="TL190"/>
      <c r="TM190"/>
      <c r="TN190"/>
      <c r="TO190"/>
      <c r="TP190"/>
      <c r="TQ190"/>
      <c r="TR190"/>
      <c r="TS190"/>
      <c r="TT190"/>
      <c r="TU190"/>
      <c r="TV190"/>
      <c r="TW190"/>
      <c r="TX190"/>
      <c r="TY190"/>
      <c r="TZ190"/>
      <c r="UA190"/>
      <c r="UB190"/>
      <c r="UC190"/>
      <c r="UD190"/>
      <c r="UE190"/>
      <c r="UF190"/>
      <c r="UG190"/>
      <c r="UH190"/>
      <c r="UI190"/>
      <c r="UJ190"/>
      <c r="UK190"/>
      <c r="UL190"/>
      <c r="UM190"/>
      <c r="UN190"/>
      <c r="UO190"/>
      <c r="UP190"/>
      <c r="UQ190"/>
      <c r="UR190"/>
      <c r="US190"/>
      <c r="UT190"/>
      <c r="UU190"/>
      <c r="UV190"/>
      <c r="UW190"/>
      <c r="UX190"/>
      <c r="UY190"/>
      <c r="UZ190"/>
      <c r="VA190"/>
      <c r="VB190"/>
      <c r="VC190"/>
      <c r="VD190"/>
      <c r="VE190"/>
      <c r="VF190"/>
      <c r="VG190"/>
      <c r="VH190"/>
      <c r="VI190"/>
      <c r="VJ190"/>
      <c r="VK190"/>
      <c r="VL190"/>
      <c r="VM190"/>
      <c r="VN190"/>
      <c r="VO190"/>
      <c r="VP190"/>
      <c r="VQ190"/>
      <c r="VR190"/>
      <c r="VS190"/>
      <c r="VT190"/>
      <c r="VU190"/>
      <c r="VV190"/>
      <c r="VW190"/>
      <c r="VX190"/>
      <c r="VY190"/>
      <c r="VZ190"/>
      <c r="WA190"/>
      <c r="WB190"/>
      <c r="WC190"/>
      <c r="WD190"/>
      <c r="WE190"/>
      <c r="WF190"/>
      <c r="WG190"/>
    </row>
    <row r="191" spans="1:605" s="12" customFormat="1" ht="12.75" customHeight="1">
      <c r="A191" s="9" t="str">
        <f>"4/2"</f>
        <v>4/2</v>
      </c>
      <c r="B191" s="10" t="s">
        <v>159</v>
      </c>
      <c r="C191" s="11" t="str">
        <f>"250"</f>
        <v>250</v>
      </c>
      <c r="D191" s="11">
        <v>2.1800000000000002</v>
      </c>
      <c r="E191" s="11">
        <v>0</v>
      </c>
      <c r="F191" s="11">
        <v>5.47</v>
      </c>
      <c r="G191" s="11">
        <v>5.27</v>
      </c>
      <c r="H191" s="11">
        <v>17.260000000000002</v>
      </c>
      <c r="I191" s="25">
        <v>121.44996759999999</v>
      </c>
      <c r="J191" s="11">
        <v>1.24</v>
      </c>
      <c r="K191" s="11">
        <v>3.25</v>
      </c>
      <c r="L191" s="11">
        <v>0</v>
      </c>
      <c r="M191" s="11">
        <v>0</v>
      </c>
      <c r="N191" s="11">
        <v>8.6</v>
      </c>
      <c r="O191" s="11">
        <v>6.07</v>
      </c>
      <c r="P191" s="11">
        <v>2.59</v>
      </c>
      <c r="Q191" s="11">
        <v>0</v>
      </c>
      <c r="R191" s="11">
        <v>0</v>
      </c>
      <c r="S191" s="11">
        <v>0.26</v>
      </c>
      <c r="T191" s="11">
        <v>1.89</v>
      </c>
      <c r="U191" s="11">
        <v>231.32</v>
      </c>
      <c r="V191" s="11">
        <v>428.47</v>
      </c>
      <c r="W191" s="11">
        <v>37.43</v>
      </c>
      <c r="X191" s="11">
        <v>26.73</v>
      </c>
      <c r="Y191" s="11">
        <v>61.15</v>
      </c>
      <c r="Z191" s="11">
        <v>1.32</v>
      </c>
      <c r="AA191" s="11">
        <v>3.78</v>
      </c>
      <c r="AB191" s="11">
        <v>974.33</v>
      </c>
      <c r="AC191" s="11">
        <v>209.38</v>
      </c>
      <c r="AD191" s="11">
        <v>2.39</v>
      </c>
      <c r="AE191" s="11">
        <v>0.06</v>
      </c>
      <c r="AF191" s="11">
        <v>0.06</v>
      </c>
      <c r="AG191" s="11">
        <v>0.66</v>
      </c>
      <c r="AH191" s="11">
        <v>1.26</v>
      </c>
      <c r="AI191" s="11">
        <v>6.82</v>
      </c>
      <c r="AJ191" s="12">
        <v>0</v>
      </c>
      <c r="AK191" s="12">
        <v>108.66</v>
      </c>
      <c r="AL191" s="12">
        <v>103.47</v>
      </c>
      <c r="AM191" s="12">
        <v>164.61</v>
      </c>
      <c r="AN191" s="12">
        <v>184.63</v>
      </c>
      <c r="AO191" s="12">
        <v>47.93</v>
      </c>
      <c r="AP191" s="12">
        <v>103.38</v>
      </c>
      <c r="AQ191" s="12">
        <v>30.59</v>
      </c>
      <c r="AR191" s="12">
        <v>95.4</v>
      </c>
      <c r="AS191" s="12">
        <v>121.6</v>
      </c>
      <c r="AT191" s="12">
        <v>179.38</v>
      </c>
      <c r="AU191" s="12">
        <v>358.69</v>
      </c>
      <c r="AV191" s="12">
        <v>58.35</v>
      </c>
      <c r="AW191" s="12">
        <v>101.68</v>
      </c>
      <c r="AX191" s="12">
        <v>479.47</v>
      </c>
      <c r="AY191" s="12">
        <v>0</v>
      </c>
      <c r="AZ191" s="12">
        <v>95.34</v>
      </c>
      <c r="BA191" s="12">
        <v>105.72</v>
      </c>
      <c r="BB191" s="12">
        <v>86.6</v>
      </c>
      <c r="BC191" s="12">
        <v>33.36</v>
      </c>
      <c r="BD191" s="12">
        <v>0</v>
      </c>
      <c r="BE191" s="12">
        <v>0</v>
      </c>
      <c r="BF191" s="12">
        <v>0</v>
      </c>
      <c r="BG191" s="12">
        <v>0</v>
      </c>
      <c r="BH191" s="12">
        <v>0</v>
      </c>
      <c r="BI191" s="12">
        <v>0</v>
      </c>
      <c r="BJ191" s="12">
        <v>0</v>
      </c>
      <c r="BK191" s="12">
        <v>0.3</v>
      </c>
      <c r="BL191" s="12">
        <v>0</v>
      </c>
      <c r="BM191" s="12">
        <v>0.19</v>
      </c>
      <c r="BN191" s="12">
        <v>0.01</v>
      </c>
      <c r="BO191" s="12">
        <v>0.03</v>
      </c>
      <c r="BP191" s="12">
        <v>0</v>
      </c>
      <c r="BQ191" s="12">
        <v>0</v>
      </c>
      <c r="BR191" s="12">
        <v>0</v>
      </c>
      <c r="BS191" s="12">
        <v>1.1100000000000001</v>
      </c>
      <c r="BT191" s="12">
        <v>0</v>
      </c>
      <c r="BU191" s="12">
        <v>0</v>
      </c>
      <c r="BV191" s="12">
        <v>2.99</v>
      </c>
      <c r="BW191" s="12">
        <v>0</v>
      </c>
      <c r="BX191" s="12">
        <v>0</v>
      </c>
      <c r="BY191" s="12">
        <v>0</v>
      </c>
      <c r="BZ191" s="12">
        <v>0</v>
      </c>
      <c r="CA191" s="12">
        <v>0</v>
      </c>
      <c r="CB191" s="12">
        <v>314.85000000000002</v>
      </c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</row>
    <row r="192" spans="1:605" s="12" customFormat="1" ht="12.75" customHeight="1">
      <c r="A192" s="9" t="str">
        <f>"7/8"</f>
        <v>7/8</v>
      </c>
      <c r="B192" s="10" t="s">
        <v>160</v>
      </c>
      <c r="C192" s="11" t="str">
        <f>"90"</f>
        <v>90</v>
      </c>
      <c r="D192" s="11">
        <v>14.52</v>
      </c>
      <c r="E192" s="11">
        <v>14</v>
      </c>
      <c r="F192" s="11">
        <v>15.48</v>
      </c>
      <c r="G192" s="11">
        <v>0.06</v>
      </c>
      <c r="H192" s="11">
        <v>5.94</v>
      </c>
      <c r="I192" s="25">
        <v>220.45949999999999</v>
      </c>
      <c r="J192" s="11">
        <v>8.14</v>
      </c>
      <c r="K192" s="11">
        <v>0.1</v>
      </c>
      <c r="L192" s="11">
        <v>0</v>
      </c>
      <c r="M192" s="11">
        <v>0</v>
      </c>
      <c r="N192" s="11">
        <v>2.58</v>
      </c>
      <c r="O192" s="11">
        <v>3.06</v>
      </c>
      <c r="P192" s="11">
        <v>0.28999999999999998</v>
      </c>
      <c r="Q192" s="11">
        <v>0</v>
      </c>
      <c r="R192" s="11">
        <v>0</v>
      </c>
      <c r="S192" s="11">
        <v>0.05</v>
      </c>
      <c r="T192" s="11">
        <v>1.54</v>
      </c>
      <c r="U192" s="11">
        <v>232.26</v>
      </c>
      <c r="V192" s="11">
        <v>299.42</v>
      </c>
      <c r="W192" s="11">
        <v>62.15</v>
      </c>
      <c r="X192" s="11">
        <v>22.41</v>
      </c>
      <c r="Y192" s="11">
        <v>174.83</v>
      </c>
      <c r="Z192" s="11">
        <v>2</v>
      </c>
      <c r="AA192" s="11">
        <v>22.95</v>
      </c>
      <c r="AB192" s="11">
        <v>15.3</v>
      </c>
      <c r="AC192" s="11">
        <v>30.15</v>
      </c>
      <c r="AD192" s="11">
        <v>0.41</v>
      </c>
      <c r="AE192" s="11">
        <v>0.05</v>
      </c>
      <c r="AF192" s="11">
        <v>0.15</v>
      </c>
      <c r="AG192" s="11">
        <v>2.97</v>
      </c>
      <c r="AH192" s="11">
        <v>6.43</v>
      </c>
      <c r="AI192" s="11">
        <v>0.31</v>
      </c>
      <c r="AJ192" s="12">
        <v>0</v>
      </c>
      <c r="AK192" s="12">
        <v>799.55</v>
      </c>
      <c r="AL192" s="12">
        <v>623.85</v>
      </c>
      <c r="AM192" s="12">
        <v>1166.6500000000001</v>
      </c>
      <c r="AN192" s="12">
        <v>1878.39</v>
      </c>
      <c r="AO192" s="12">
        <v>343.28</v>
      </c>
      <c r="AP192" s="12">
        <v>620.13</v>
      </c>
      <c r="AQ192" s="12">
        <v>168.14</v>
      </c>
      <c r="AR192" s="12">
        <v>629.37</v>
      </c>
      <c r="AS192" s="12">
        <v>758.47</v>
      </c>
      <c r="AT192" s="12">
        <v>731.63</v>
      </c>
      <c r="AU192" s="12">
        <v>1228.3399999999999</v>
      </c>
      <c r="AV192" s="12">
        <v>495.69</v>
      </c>
      <c r="AW192" s="12">
        <v>656.9</v>
      </c>
      <c r="AX192" s="12">
        <v>2239.6799999999998</v>
      </c>
      <c r="AY192" s="12">
        <v>198.36</v>
      </c>
      <c r="AZ192" s="12">
        <v>512.05999999999995</v>
      </c>
      <c r="BA192" s="12">
        <v>557.20000000000005</v>
      </c>
      <c r="BB192" s="12">
        <v>541.22</v>
      </c>
      <c r="BC192" s="12">
        <v>197.25</v>
      </c>
      <c r="BD192" s="12">
        <v>0.11</v>
      </c>
      <c r="BE192" s="12">
        <v>0.05</v>
      </c>
      <c r="BF192" s="12">
        <v>0.03</v>
      </c>
      <c r="BG192" s="12">
        <v>0.06</v>
      </c>
      <c r="BH192" s="12">
        <v>7.0000000000000007E-2</v>
      </c>
      <c r="BI192" s="12">
        <v>0.34</v>
      </c>
      <c r="BJ192" s="12">
        <v>0</v>
      </c>
      <c r="BK192" s="12">
        <v>0.95</v>
      </c>
      <c r="BL192" s="12">
        <v>0</v>
      </c>
      <c r="BM192" s="12">
        <v>0.28999999999999998</v>
      </c>
      <c r="BN192" s="12">
        <v>0</v>
      </c>
      <c r="BO192" s="12">
        <v>0</v>
      </c>
      <c r="BP192" s="12">
        <v>0</v>
      </c>
      <c r="BQ192" s="12">
        <v>7.0000000000000007E-2</v>
      </c>
      <c r="BR192" s="12">
        <v>0.1</v>
      </c>
      <c r="BS192" s="12">
        <v>0.78</v>
      </c>
      <c r="BT192" s="12">
        <v>0</v>
      </c>
      <c r="BU192" s="12">
        <v>0</v>
      </c>
      <c r="BV192" s="12">
        <v>0.06</v>
      </c>
      <c r="BW192" s="12">
        <v>0</v>
      </c>
      <c r="BX192" s="12">
        <v>0</v>
      </c>
      <c r="BY192" s="12">
        <v>0</v>
      </c>
      <c r="BZ192" s="12">
        <v>0</v>
      </c>
      <c r="CA192" s="12">
        <v>0</v>
      </c>
      <c r="CB192" s="12">
        <v>91.85</v>
      </c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</row>
    <row r="193" spans="1:605" s="12" customFormat="1" ht="12.75" customHeight="1">
      <c r="A193" s="9" t="str">
        <f>"11/3"</f>
        <v>11/3</v>
      </c>
      <c r="B193" s="10" t="s">
        <v>161</v>
      </c>
      <c r="C193" s="11" t="str">
        <f>"150"</f>
        <v>150</v>
      </c>
      <c r="D193" s="11">
        <v>3.5</v>
      </c>
      <c r="E193" s="11">
        <v>0</v>
      </c>
      <c r="F193" s="11">
        <v>2.85</v>
      </c>
      <c r="G193" s="11">
        <v>3.24</v>
      </c>
      <c r="H193" s="11">
        <v>17.350000000000001</v>
      </c>
      <c r="I193" s="25">
        <v>101.11583900000015</v>
      </c>
      <c r="J193" s="11">
        <v>0.38</v>
      </c>
      <c r="K193" s="11">
        <v>1.95</v>
      </c>
      <c r="L193" s="11">
        <v>0</v>
      </c>
      <c r="M193" s="11">
        <v>0</v>
      </c>
      <c r="N193" s="11">
        <v>11.52</v>
      </c>
      <c r="O193" s="11">
        <v>2.04</v>
      </c>
      <c r="P193" s="11">
        <v>3.79</v>
      </c>
      <c r="Q193" s="11">
        <v>0</v>
      </c>
      <c r="R193" s="11">
        <v>0</v>
      </c>
      <c r="S193" s="11">
        <v>0.57999999999999996</v>
      </c>
      <c r="T193" s="11">
        <v>1.83</v>
      </c>
      <c r="U193" s="11">
        <v>170.93</v>
      </c>
      <c r="V193" s="11">
        <v>493.93</v>
      </c>
      <c r="W193" s="11">
        <v>79.87</v>
      </c>
      <c r="X193" s="11">
        <v>30.33</v>
      </c>
      <c r="Y193" s="11">
        <v>60.61</v>
      </c>
      <c r="Z193" s="11">
        <v>1.1000000000000001</v>
      </c>
      <c r="AA193" s="11">
        <v>0</v>
      </c>
      <c r="AB193" s="11">
        <v>1467.2</v>
      </c>
      <c r="AC193" s="11">
        <v>305.10000000000002</v>
      </c>
      <c r="AD193" s="11">
        <v>1.62</v>
      </c>
      <c r="AE193" s="11">
        <v>0.05</v>
      </c>
      <c r="AF193" s="11">
        <v>7.0000000000000007E-2</v>
      </c>
      <c r="AG193" s="11">
        <v>1.1200000000000001</v>
      </c>
      <c r="AH193" s="11">
        <v>1.84</v>
      </c>
      <c r="AI193" s="11">
        <v>31.3</v>
      </c>
      <c r="AJ193" s="12">
        <v>0</v>
      </c>
      <c r="AK193" s="12">
        <v>112.03</v>
      </c>
      <c r="AL193" s="12">
        <v>96.96</v>
      </c>
      <c r="AM193" s="12">
        <v>131.21</v>
      </c>
      <c r="AN193" s="12">
        <v>109.89</v>
      </c>
      <c r="AO193" s="12">
        <v>40.74</v>
      </c>
      <c r="AP193" s="12">
        <v>85.19</v>
      </c>
      <c r="AQ193" s="12">
        <v>19.93</v>
      </c>
      <c r="AR193" s="12">
        <v>107.96</v>
      </c>
      <c r="AS193" s="12">
        <v>129.54</v>
      </c>
      <c r="AT193" s="12">
        <v>152.91</v>
      </c>
      <c r="AU193" s="12">
        <v>303.48</v>
      </c>
      <c r="AV193" s="12">
        <v>52.38</v>
      </c>
      <c r="AW193" s="12">
        <v>89.07</v>
      </c>
      <c r="AX193" s="12">
        <v>559.46</v>
      </c>
      <c r="AY193" s="12">
        <v>0</v>
      </c>
      <c r="AZ193" s="12">
        <v>125.87</v>
      </c>
      <c r="BA193" s="12">
        <v>113.04</v>
      </c>
      <c r="BB193" s="12">
        <v>89.49</v>
      </c>
      <c r="BC193" s="12">
        <v>39.29</v>
      </c>
      <c r="BD193" s="12">
        <v>0</v>
      </c>
      <c r="BE193" s="12">
        <v>0</v>
      </c>
      <c r="BF193" s="12">
        <v>0</v>
      </c>
      <c r="BG193" s="12">
        <v>0</v>
      </c>
      <c r="BH193" s="12">
        <v>0</v>
      </c>
      <c r="BI193" s="12">
        <v>0</v>
      </c>
      <c r="BJ193" s="12">
        <v>0</v>
      </c>
      <c r="BK193" s="12">
        <v>0.17</v>
      </c>
      <c r="BL193" s="12">
        <v>0</v>
      </c>
      <c r="BM193" s="12">
        <v>0.11</v>
      </c>
      <c r="BN193" s="12">
        <v>0.01</v>
      </c>
      <c r="BO193" s="12">
        <v>0.02</v>
      </c>
      <c r="BP193" s="12">
        <v>0</v>
      </c>
      <c r="BQ193" s="12">
        <v>0</v>
      </c>
      <c r="BR193" s="12">
        <v>0</v>
      </c>
      <c r="BS193" s="12">
        <v>0.63</v>
      </c>
      <c r="BT193" s="12">
        <v>0</v>
      </c>
      <c r="BU193" s="12">
        <v>0</v>
      </c>
      <c r="BV193" s="12">
        <v>1.79</v>
      </c>
      <c r="BW193" s="12">
        <v>0</v>
      </c>
      <c r="BX193" s="12">
        <v>0</v>
      </c>
      <c r="BY193" s="12">
        <v>0</v>
      </c>
      <c r="BZ193" s="12">
        <v>0</v>
      </c>
      <c r="CA193" s="12">
        <v>0</v>
      </c>
      <c r="CB193" s="12">
        <v>210.91</v>
      </c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  <c r="RR193"/>
      <c r="RS193"/>
      <c r="RT193"/>
      <c r="RU193"/>
      <c r="RV193"/>
      <c r="RW193"/>
      <c r="RX193"/>
      <c r="RY193"/>
      <c r="RZ193"/>
      <c r="SA193"/>
      <c r="SB193"/>
      <c r="SC193"/>
      <c r="SD193"/>
      <c r="SE193"/>
      <c r="SF193"/>
      <c r="SG193"/>
      <c r="SH193"/>
      <c r="SI193"/>
      <c r="SJ193"/>
      <c r="SK193"/>
      <c r="SL193"/>
      <c r="SM193"/>
      <c r="SN193"/>
      <c r="SO193"/>
      <c r="SP193"/>
      <c r="SQ193"/>
      <c r="SR193"/>
      <c r="SS193"/>
      <c r="ST193"/>
      <c r="SU193"/>
      <c r="SV193"/>
      <c r="SW193"/>
      <c r="SX193"/>
      <c r="SY193"/>
      <c r="SZ193"/>
      <c r="TA193"/>
      <c r="TB193"/>
      <c r="TC193"/>
      <c r="TD193"/>
      <c r="TE193"/>
      <c r="TF193"/>
      <c r="TG193"/>
      <c r="TH193"/>
      <c r="TI193"/>
      <c r="TJ193"/>
      <c r="TK193"/>
      <c r="TL193"/>
      <c r="TM193"/>
      <c r="TN193"/>
      <c r="TO193"/>
      <c r="TP193"/>
      <c r="TQ193"/>
      <c r="TR193"/>
      <c r="TS193"/>
      <c r="TT193"/>
      <c r="TU193"/>
      <c r="TV193"/>
      <c r="TW193"/>
      <c r="TX193"/>
      <c r="TY193"/>
      <c r="TZ193"/>
      <c r="UA193"/>
      <c r="UB193"/>
      <c r="UC193"/>
      <c r="UD193"/>
      <c r="UE193"/>
      <c r="UF193"/>
      <c r="UG193"/>
      <c r="UH193"/>
      <c r="UI193"/>
      <c r="UJ193"/>
      <c r="UK193"/>
      <c r="UL193"/>
      <c r="UM193"/>
      <c r="UN193"/>
      <c r="UO193"/>
      <c r="UP193"/>
      <c r="UQ193"/>
      <c r="UR193"/>
      <c r="US193"/>
      <c r="UT193"/>
      <c r="UU193"/>
      <c r="UV193"/>
      <c r="UW193"/>
      <c r="UX193"/>
      <c r="UY193"/>
      <c r="UZ193"/>
      <c r="VA193"/>
      <c r="VB193"/>
      <c r="VC193"/>
      <c r="VD193"/>
      <c r="VE193"/>
      <c r="VF193"/>
      <c r="VG193"/>
      <c r="VH193"/>
      <c r="VI193"/>
      <c r="VJ193"/>
      <c r="VK193"/>
      <c r="VL193"/>
      <c r="VM193"/>
      <c r="VN193"/>
      <c r="VO193"/>
      <c r="VP193"/>
      <c r="VQ193"/>
      <c r="VR193"/>
      <c r="VS193"/>
      <c r="VT193"/>
      <c r="VU193"/>
      <c r="VV193"/>
      <c r="VW193"/>
      <c r="VX193"/>
      <c r="VY193"/>
      <c r="VZ193"/>
      <c r="WA193"/>
      <c r="WB193"/>
      <c r="WC193"/>
      <c r="WD193"/>
      <c r="WE193"/>
      <c r="WF193"/>
      <c r="WG193"/>
    </row>
    <row r="194" spans="1:605" s="12" customFormat="1" ht="12.75" customHeight="1">
      <c r="A194" s="9" t="str">
        <f>"37/10"</f>
        <v>37/10</v>
      </c>
      <c r="B194" s="10" t="s">
        <v>129</v>
      </c>
      <c r="C194" s="11" t="str">
        <f>"200"</f>
        <v>200</v>
      </c>
      <c r="D194" s="11">
        <v>0.24</v>
      </c>
      <c r="E194" s="11">
        <v>0</v>
      </c>
      <c r="F194" s="11">
        <v>0.1</v>
      </c>
      <c r="G194" s="11">
        <v>0.1</v>
      </c>
      <c r="H194" s="11">
        <v>19.489999999999998</v>
      </c>
      <c r="I194" s="25">
        <v>74.31777000000001</v>
      </c>
      <c r="J194" s="11">
        <v>0.02</v>
      </c>
      <c r="K194" s="11">
        <v>0</v>
      </c>
      <c r="L194" s="11">
        <v>0</v>
      </c>
      <c r="M194" s="11">
        <v>0</v>
      </c>
      <c r="N194" s="11">
        <v>17.52</v>
      </c>
      <c r="O194" s="11">
        <v>0.43</v>
      </c>
      <c r="P194" s="11">
        <v>1.54</v>
      </c>
      <c r="Q194" s="11">
        <v>0</v>
      </c>
      <c r="R194" s="11">
        <v>0</v>
      </c>
      <c r="S194" s="11">
        <v>0.35</v>
      </c>
      <c r="T194" s="11">
        <v>0.35</v>
      </c>
      <c r="U194" s="11">
        <v>0.89</v>
      </c>
      <c r="V194" s="11">
        <v>3.86</v>
      </c>
      <c r="W194" s="11">
        <v>4.51</v>
      </c>
      <c r="X194" s="11">
        <v>1.1399999999999999</v>
      </c>
      <c r="Y194" s="11">
        <v>1.1200000000000001</v>
      </c>
      <c r="Z194" s="11">
        <v>0.23</v>
      </c>
      <c r="AA194" s="11">
        <v>0</v>
      </c>
      <c r="AB194" s="11">
        <v>351</v>
      </c>
      <c r="AC194" s="11">
        <v>65.099999999999994</v>
      </c>
      <c r="AD194" s="11">
        <v>0.26</v>
      </c>
      <c r="AE194" s="11">
        <v>0.01</v>
      </c>
      <c r="AF194" s="11">
        <v>0.02</v>
      </c>
      <c r="AG194" s="11">
        <v>0.08</v>
      </c>
      <c r="AH194" s="11">
        <v>0.11</v>
      </c>
      <c r="AI194" s="11">
        <v>39</v>
      </c>
      <c r="AJ194" s="12">
        <v>0</v>
      </c>
      <c r="AK194" s="12">
        <v>0</v>
      </c>
      <c r="AL194" s="12">
        <v>0</v>
      </c>
      <c r="AM194" s="12">
        <v>0</v>
      </c>
      <c r="AN194" s="12">
        <v>0</v>
      </c>
      <c r="AO194" s="12">
        <v>0</v>
      </c>
      <c r="AP194" s="12">
        <v>0</v>
      </c>
      <c r="AQ194" s="12">
        <v>0</v>
      </c>
      <c r="AR194" s="12">
        <v>0</v>
      </c>
      <c r="AS194" s="12">
        <v>0</v>
      </c>
      <c r="AT194" s="12">
        <v>0</v>
      </c>
      <c r="AU194" s="12">
        <v>0</v>
      </c>
      <c r="AV194" s="12">
        <v>0</v>
      </c>
      <c r="AW194" s="12">
        <v>0</v>
      </c>
      <c r="AX194" s="12">
        <v>0</v>
      </c>
      <c r="AY194" s="12">
        <v>0</v>
      </c>
      <c r="AZ194" s="12">
        <v>0</v>
      </c>
      <c r="BA194" s="12">
        <v>0</v>
      </c>
      <c r="BB194" s="12">
        <v>0</v>
      </c>
      <c r="BC194" s="12">
        <v>0</v>
      </c>
      <c r="BD194" s="12">
        <v>0</v>
      </c>
      <c r="BE194" s="12">
        <v>0</v>
      </c>
      <c r="BF194" s="12">
        <v>0</v>
      </c>
      <c r="BG194" s="12">
        <v>0</v>
      </c>
      <c r="BH194" s="12">
        <v>0</v>
      </c>
      <c r="BI194" s="12">
        <v>0</v>
      </c>
      <c r="BJ194" s="12">
        <v>0</v>
      </c>
      <c r="BK194" s="12">
        <v>0</v>
      </c>
      <c r="BL194" s="12">
        <v>0</v>
      </c>
      <c r="BM194" s="12">
        <v>0</v>
      </c>
      <c r="BN194" s="12">
        <v>0</v>
      </c>
      <c r="BO194" s="12">
        <v>0</v>
      </c>
      <c r="BP194" s="12">
        <v>0</v>
      </c>
      <c r="BQ194" s="12">
        <v>0</v>
      </c>
      <c r="BR194" s="12">
        <v>0</v>
      </c>
      <c r="BS194" s="12">
        <v>0</v>
      </c>
      <c r="BT194" s="12">
        <v>0</v>
      </c>
      <c r="BU194" s="12">
        <v>0</v>
      </c>
      <c r="BV194" s="12">
        <v>0</v>
      </c>
      <c r="BW194" s="12">
        <v>0</v>
      </c>
      <c r="BX194" s="12">
        <v>0</v>
      </c>
      <c r="BY194" s="12">
        <v>0</v>
      </c>
      <c r="BZ194" s="12">
        <v>0</v>
      </c>
      <c r="CA194" s="12">
        <v>0</v>
      </c>
      <c r="CB194" s="12">
        <v>239.02</v>
      </c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</row>
    <row r="195" spans="1:605" s="12" customFormat="1" ht="12.75" customHeight="1">
      <c r="A195" s="9" t="str">
        <f>"пром."</f>
        <v>пром.</v>
      </c>
      <c r="B195" s="10" t="s">
        <v>91</v>
      </c>
      <c r="C195" s="11" t="str">
        <f>"25"</f>
        <v>25</v>
      </c>
      <c r="D195" s="11">
        <v>1.67</v>
      </c>
      <c r="E195" s="11">
        <v>0</v>
      </c>
      <c r="F195" s="11">
        <v>0.18</v>
      </c>
      <c r="G195" s="11">
        <v>0</v>
      </c>
      <c r="H195" s="11">
        <v>12.55</v>
      </c>
      <c r="I195" s="25">
        <v>52.635800000000003</v>
      </c>
      <c r="J195" s="11">
        <v>0</v>
      </c>
      <c r="K195" s="11">
        <v>0</v>
      </c>
      <c r="L195" s="11">
        <v>0</v>
      </c>
      <c r="M195" s="11">
        <v>0</v>
      </c>
      <c r="N195" s="11">
        <v>10.7</v>
      </c>
      <c r="O195" s="11">
        <v>0</v>
      </c>
      <c r="P195" s="11">
        <v>1.85</v>
      </c>
      <c r="Q195" s="11">
        <v>0</v>
      </c>
      <c r="R195" s="11">
        <v>0</v>
      </c>
      <c r="S195" s="11">
        <v>0</v>
      </c>
      <c r="T195" s="11">
        <v>3.01</v>
      </c>
      <c r="U195" s="11">
        <v>10.08</v>
      </c>
      <c r="V195" s="11">
        <v>468.1</v>
      </c>
      <c r="W195" s="11">
        <v>185.09</v>
      </c>
      <c r="X195" s="11">
        <v>58.12</v>
      </c>
      <c r="Y195" s="11">
        <v>52.43</v>
      </c>
      <c r="Z195" s="11">
        <v>6.22</v>
      </c>
      <c r="AA195" s="11">
        <v>840</v>
      </c>
      <c r="AB195" s="11">
        <v>0</v>
      </c>
      <c r="AC195" s="11">
        <v>52.5</v>
      </c>
      <c r="AD195" s="11">
        <v>0.42</v>
      </c>
      <c r="AE195" s="11">
        <v>0.05</v>
      </c>
      <c r="AF195" s="11">
        <v>0.27</v>
      </c>
      <c r="AG195" s="11">
        <v>0</v>
      </c>
      <c r="AH195" s="11">
        <v>2.2400000000000002</v>
      </c>
      <c r="AI195" s="11">
        <v>12.5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2">
        <v>0</v>
      </c>
      <c r="AP195" s="12">
        <v>0</v>
      </c>
      <c r="AQ195" s="12">
        <v>0</v>
      </c>
      <c r="AR195" s="12">
        <v>0</v>
      </c>
      <c r="AS195" s="12">
        <v>0</v>
      </c>
      <c r="AT195" s="12">
        <v>0</v>
      </c>
      <c r="AU195" s="12">
        <v>0</v>
      </c>
      <c r="AV195" s="12">
        <v>0</v>
      </c>
      <c r="AW195" s="12">
        <v>0</v>
      </c>
      <c r="AX195" s="12">
        <v>0</v>
      </c>
      <c r="AY195" s="12">
        <v>0</v>
      </c>
      <c r="AZ195" s="12">
        <v>0</v>
      </c>
      <c r="BA195" s="12">
        <v>0</v>
      </c>
      <c r="BB195" s="12">
        <v>0</v>
      </c>
      <c r="BC195" s="12">
        <v>0</v>
      </c>
      <c r="BD195" s="12">
        <v>0</v>
      </c>
      <c r="BE195" s="12">
        <v>0</v>
      </c>
      <c r="BF195" s="12">
        <v>0</v>
      </c>
      <c r="BG195" s="12">
        <v>0.01</v>
      </c>
      <c r="BH195" s="12">
        <v>0</v>
      </c>
      <c r="BI195" s="12">
        <v>0.02</v>
      </c>
      <c r="BJ195" s="12">
        <v>0</v>
      </c>
      <c r="BK195" s="12">
        <v>0.22</v>
      </c>
      <c r="BL195" s="12">
        <v>0</v>
      </c>
      <c r="BM195" s="12">
        <v>7.0000000000000007E-2</v>
      </c>
      <c r="BN195" s="12">
        <v>0</v>
      </c>
      <c r="BO195" s="12">
        <v>0</v>
      </c>
      <c r="BP195" s="12">
        <v>0</v>
      </c>
      <c r="BQ195" s="12">
        <v>0</v>
      </c>
      <c r="BR195" s="12">
        <v>0.02</v>
      </c>
      <c r="BS195" s="12">
        <v>7.0000000000000007E-2</v>
      </c>
      <c r="BT195" s="12">
        <v>0</v>
      </c>
      <c r="BU195" s="12">
        <v>0</v>
      </c>
      <c r="BV195" s="12">
        <v>0.14000000000000001</v>
      </c>
      <c r="BW195" s="12">
        <v>0.54</v>
      </c>
      <c r="BX195" s="12">
        <v>0</v>
      </c>
      <c r="BY195" s="12">
        <v>0</v>
      </c>
      <c r="BZ195" s="12">
        <v>0</v>
      </c>
      <c r="CA195" s="12">
        <v>0</v>
      </c>
      <c r="CB195" s="12">
        <v>2</v>
      </c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  <c r="RR195"/>
      <c r="RS195"/>
      <c r="RT195"/>
      <c r="RU195"/>
      <c r="RV195"/>
      <c r="RW195"/>
      <c r="RX195"/>
      <c r="RY195"/>
      <c r="RZ195"/>
      <c r="SA195"/>
      <c r="SB195"/>
      <c r="SC195"/>
      <c r="SD195"/>
      <c r="SE195"/>
      <c r="SF195"/>
      <c r="SG195"/>
      <c r="SH195"/>
      <c r="SI195"/>
      <c r="SJ195"/>
      <c r="SK195"/>
      <c r="SL195"/>
      <c r="SM195"/>
      <c r="SN195"/>
      <c r="SO195"/>
      <c r="SP195"/>
      <c r="SQ195"/>
      <c r="SR195"/>
      <c r="SS195"/>
      <c r="ST195"/>
      <c r="SU195"/>
      <c r="SV195"/>
      <c r="SW195"/>
      <c r="SX195"/>
      <c r="SY195"/>
      <c r="SZ195"/>
      <c r="TA195"/>
      <c r="TB195"/>
      <c r="TC195"/>
      <c r="TD195"/>
      <c r="TE195"/>
      <c r="TF195"/>
      <c r="TG195"/>
      <c r="TH195"/>
      <c r="TI195"/>
      <c r="TJ195"/>
      <c r="TK195"/>
      <c r="TL195"/>
      <c r="TM195"/>
      <c r="TN195"/>
      <c r="TO195"/>
      <c r="TP195"/>
      <c r="TQ195"/>
      <c r="TR195"/>
      <c r="TS195"/>
      <c r="TT195"/>
      <c r="TU195"/>
      <c r="TV195"/>
      <c r="TW195"/>
      <c r="TX195"/>
      <c r="TY195"/>
      <c r="TZ195"/>
      <c r="UA195"/>
      <c r="UB195"/>
      <c r="UC195"/>
      <c r="UD195"/>
      <c r="UE195"/>
      <c r="UF195"/>
      <c r="UG195"/>
      <c r="UH195"/>
      <c r="UI195"/>
      <c r="UJ195"/>
      <c r="UK195"/>
      <c r="UL195"/>
      <c r="UM195"/>
      <c r="UN195"/>
      <c r="UO195"/>
      <c r="UP195"/>
      <c r="UQ195"/>
      <c r="UR195"/>
      <c r="US195"/>
      <c r="UT195"/>
      <c r="UU195"/>
      <c r="UV195"/>
      <c r="UW195"/>
      <c r="UX195"/>
      <c r="UY195"/>
      <c r="UZ195"/>
      <c r="VA195"/>
      <c r="VB195"/>
      <c r="VC195"/>
      <c r="VD195"/>
      <c r="VE195"/>
      <c r="VF195"/>
      <c r="VG195"/>
      <c r="VH195"/>
      <c r="VI195"/>
      <c r="VJ195"/>
      <c r="VK195"/>
      <c r="VL195"/>
      <c r="VM195"/>
      <c r="VN195"/>
      <c r="VO195"/>
      <c r="VP195"/>
      <c r="VQ195"/>
      <c r="VR195"/>
      <c r="VS195"/>
      <c r="VT195"/>
      <c r="VU195"/>
      <c r="VV195"/>
      <c r="VW195"/>
      <c r="VX195"/>
      <c r="VY195"/>
      <c r="VZ195"/>
      <c r="WA195"/>
      <c r="WB195"/>
      <c r="WC195"/>
      <c r="WD195"/>
      <c r="WE195"/>
      <c r="WF195"/>
      <c r="WG195"/>
    </row>
    <row r="196" spans="1:605" s="3" customFormat="1" ht="12.75" customHeight="1">
      <c r="A196" s="13" t="str">
        <f>"пром."</f>
        <v>пром.</v>
      </c>
      <c r="B196" s="14" t="s">
        <v>92</v>
      </c>
      <c r="C196" s="15" t="str">
        <f>"20"</f>
        <v>20</v>
      </c>
      <c r="D196" s="15">
        <v>1.32</v>
      </c>
      <c r="E196" s="15">
        <v>0</v>
      </c>
      <c r="F196" s="15">
        <v>0.24</v>
      </c>
      <c r="G196" s="15">
        <v>0.24</v>
      </c>
      <c r="H196" s="15">
        <v>8.34</v>
      </c>
      <c r="I196" s="26">
        <v>38.676000000000002</v>
      </c>
      <c r="J196" s="15">
        <v>0.04</v>
      </c>
      <c r="K196" s="15">
        <v>0</v>
      </c>
      <c r="L196" s="15">
        <v>0</v>
      </c>
      <c r="M196" s="15">
        <v>0</v>
      </c>
      <c r="N196" s="15">
        <v>0.24</v>
      </c>
      <c r="O196" s="15">
        <v>6.44</v>
      </c>
      <c r="P196" s="15">
        <v>1.66</v>
      </c>
      <c r="Q196" s="15">
        <v>0</v>
      </c>
      <c r="R196" s="15">
        <v>0</v>
      </c>
      <c r="S196" s="15">
        <v>0.2</v>
      </c>
      <c r="T196" s="15">
        <v>0.5</v>
      </c>
      <c r="U196" s="15">
        <v>122</v>
      </c>
      <c r="V196" s="15">
        <v>49</v>
      </c>
      <c r="W196" s="15">
        <v>7</v>
      </c>
      <c r="X196" s="15">
        <v>9.4</v>
      </c>
      <c r="Y196" s="15">
        <v>31.6</v>
      </c>
      <c r="Z196" s="15">
        <v>0.78</v>
      </c>
      <c r="AA196" s="15">
        <v>0</v>
      </c>
      <c r="AB196" s="15">
        <v>1</v>
      </c>
      <c r="AC196" s="15">
        <v>0.2</v>
      </c>
      <c r="AD196" s="15">
        <v>0.28000000000000003</v>
      </c>
      <c r="AE196" s="15">
        <v>0.04</v>
      </c>
      <c r="AF196" s="15">
        <v>0.02</v>
      </c>
      <c r="AG196" s="15">
        <v>0.14000000000000001</v>
      </c>
      <c r="AH196" s="15">
        <v>0.4</v>
      </c>
      <c r="AI196" s="15">
        <v>0</v>
      </c>
      <c r="AJ196" s="3">
        <v>0</v>
      </c>
      <c r="AK196" s="3">
        <v>64.400000000000006</v>
      </c>
      <c r="AL196" s="3">
        <v>49.6</v>
      </c>
      <c r="AM196" s="3">
        <v>85.4</v>
      </c>
      <c r="AN196" s="3">
        <v>44.6</v>
      </c>
      <c r="AO196" s="3">
        <v>18.600000000000001</v>
      </c>
      <c r="AP196" s="3">
        <v>39.6</v>
      </c>
      <c r="AQ196" s="3">
        <v>16</v>
      </c>
      <c r="AR196" s="3">
        <v>74.2</v>
      </c>
      <c r="AS196" s="3">
        <v>59.4</v>
      </c>
      <c r="AT196" s="3">
        <v>58.2</v>
      </c>
      <c r="AU196" s="3">
        <v>92.8</v>
      </c>
      <c r="AV196" s="3">
        <v>24.8</v>
      </c>
      <c r="AW196" s="3">
        <v>62</v>
      </c>
      <c r="AX196" s="3">
        <v>311.8</v>
      </c>
      <c r="AY196" s="3">
        <v>0</v>
      </c>
      <c r="AZ196" s="3">
        <v>105.2</v>
      </c>
      <c r="BA196" s="3">
        <v>58.2</v>
      </c>
      <c r="BB196" s="3">
        <v>36</v>
      </c>
      <c r="BC196" s="3">
        <v>26</v>
      </c>
      <c r="BD196" s="3">
        <v>0</v>
      </c>
      <c r="BE196" s="3">
        <v>0</v>
      </c>
      <c r="BF196" s="3">
        <v>0</v>
      </c>
      <c r="BG196" s="3">
        <v>0</v>
      </c>
      <c r="BH196" s="3">
        <v>0</v>
      </c>
      <c r="BI196" s="3">
        <v>0</v>
      </c>
      <c r="BJ196" s="3">
        <v>0</v>
      </c>
      <c r="BK196" s="3">
        <v>0.03</v>
      </c>
      <c r="BL196" s="3">
        <v>0</v>
      </c>
      <c r="BM196" s="3">
        <v>0</v>
      </c>
      <c r="BN196" s="3">
        <v>0</v>
      </c>
      <c r="BO196" s="3">
        <v>0</v>
      </c>
      <c r="BP196" s="3">
        <v>0</v>
      </c>
      <c r="BQ196" s="3">
        <v>0</v>
      </c>
      <c r="BR196" s="3">
        <v>0</v>
      </c>
      <c r="BS196" s="3">
        <v>0.02</v>
      </c>
      <c r="BT196" s="3">
        <v>0</v>
      </c>
      <c r="BU196" s="3">
        <v>0</v>
      </c>
      <c r="BV196" s="3">
        <v>0.1</v>
      </c>
      <c r="BW196" s="3">
        <v>0.02</v>
      </c>
      <c r="BX196" s="3">
        <v>0</v>
      </c>
      <c r="BY196" s="3">
        <v>0</v>
      </c>
      <c r="BZ196" s="3">
        <v>0</v>
      </c>
      <c r="CA196" s="3">
        <v>0</v>
      </c>
      <c r="CB196" s="3">
        <v>9.4</v>
      </c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  <c r="RR196"/>
      <c r="RS196"/>
      <c r="RT196"/>
      <c r="RU196"/>
      <c r="RV196"/>
      <c r="RW196"/>
      <c r="RX196"/>
      <c r="RY196"/>
      <c r="RZ196"/>
      <c r="SA196"/>
      <c r="SB196"/>
      <c r="SC196"/>
      <c r="SD196"/>
      <c r="SE196"/>
      <c r="SF196"/>
      <c r="SG196"/>
      <c r="SH196"/>
      <c r="SI196"/>
      <c r="SJ196"/>
      <c r="SK196"/>
      <c r="SL196"/>
      <c r="SM196"/>
      <c r="SN196"/>
      <c r="SO196"/>
      <c r="SP196"/>
      <c r="SQ196"/>
      <c r="SR196"/>
      <c r="SS196"/>
      <c r="ST196"/>
      <c r="SU196"/>
      <c r="SV196"/>
      <c r="SW196"/>
      <c r="SX196"/>
      <c r="SY196"/>
      <c r="SZ196"/>
      <c r="TA196"/>
      <c r="TB196"/>
      <c r="TC196"/>
      <c r="TD196"/>
      <c r="TE196"/>
      <c r="TF196"/>
      <c r="TG196"/>
      <c r="TH196"/>
      <c r="TI196"/>
      <c r="TJ196"/>
      <c r="TK196"/>
      <c r="TL196"/>
      <c r="TM196"/>
      <c r="TN196"/>
      <c r="TO196"/>
      <c r="TP196"/>
      <c r="TQ196"/>
      <c r="TR196"/>
      <c r="TS196"/>
      <c r="TT196"/>
      <c r="TU196"/>
      <c r="TV196"/>
      <c r="TW196"/>
      <c r="TX196"/>
      <c r="TY196"/>
      <c r="TZ196"/>
      <c r="UA196"/>
      <c r="UB196"/>
      <c r="UC196"/>
      <c r="UD196"/>
      <c r="UE196"/>
      <c r="UF196"/>
      <c r="UG196"/>
      <c r="UH196"/>
      <c r="UI196"/>
      <c r="UJ196"/>
      <c r="UK196"/>
      <c r="UL196"/>
      <c r="UM196"/>
      <c r="UN196"/>
      <c r="UO196"/>
      <c r="UP196"/>
      <c r="UQ196"/>
      <c r="UR196"/>
      <c r="US196"/>
      <c r="UT196"/>
      <c r="UU196"/>
      <c r="UV196"/>
      <c r="UW196"/>
      <c r="UX196"/>
      <c r="UY196"/>
      <c r="UZ196"/>
      <c r="VA196"/>
      <c r="VB196"/>
      <c r="VC196"/>
      <c r="VD196"/>
      <c r="VE196"/>
      <c r="VF196"/>
      <c r="VG196"/>
      <c r="VH196"/>
      <c r="VI196"/>
      <c r="VJ196"/>
      <c r="VK196"/>
      <c r="VL196"/>
      <c r="VM196"/>
      <c r="VN196"/>
      <c r="VO196"/>
      <c r="VP196"/>
      <c r="VQ196"/>
      <c r="VR196"/>
      <c r="VS196"/>
      <c r="VT196"/>
      <c r="VU196"/>
      <c r="VV196"/>
      <c r="VW196"/>
      <c r="VX196"/>
      <c r="VY196"/>
      <c r="VZ196"/>
      <c r="WA196"/>
      <c r="WB196"/>
      <c r="WC196"/>
      <c r="WD196"/>
      <c r="WE196"/>
      <c r="WF196"/>
      <c r="WG196"/>
    </row>
    <row r="197" spans="1:605" s="19" customFormat="1" ht="12.75" customHeight="1">
      <c r="A197" s="16"/>
      <c r="B197" s="17" t="s">
        <v>103</v>
      </c>
      <c r="C197" s="18"/>
      <c r="D197" s="18">
        <v>24.03</v>
      </c>
      <c r="E197" s="18">
        <v>14</v>
      </c>
      <c r="F197" s="18">
        <v>27.95</v>
      </c>
      <c r="G197" s="18">
        <v>12.55</v>
      </c>
      <c r="H197" s="18">
        <v>83.8</v>
      </c>
      <c r="I197" s="27">
        <v>654.71</v>
      </c>
      <c r="J197" s="18">
        <v>10.26</v>
      </c>
      <c r="K197" s="18">
        <v>7.64</v>
      </c>
      <c r="L197" s="18">
        <v>0</v>
      </c>
      <c r="M197" s="18">
        <v>0</v>
      </c>
      <c r="N197" s="18">
        <v>53.1</v>
      </c>
      <c r="O197" s="18">
        <v>18.21</v>
      </c>
      <c r="P197" s="18">
        <v>12.5</v>
      </c>
      <c r="Q197" s="18">
        <v>0</v>
      </c>
      <c r="R197" s="18">
        <v>0</v>
      </c>
      <c r="S197" s="18">
        <v>1.87</v>
      </c>
      <c r="T197" s="18">
        <v>9.8000000000000007</v>
      </c>
      <c r="U197" s="18">
        <v>882.95</v>
      </c>
      <c r="V197" s="18">
        <v>1903.09</v>
      </c>
      <c r="W197" s="18">
        <v>384.87</v>
      </c>
      <c r="X197" s="18">
        <v>159.25</v>
      </c>
      <c r="Y197" s="18">
        <v>396.39</v>
      </c>
      <c r="Z197" s="18">
        <v>12.15</v>
      </c>
      <c r="AA197" s="18">
        <v>866.73</v>
      </c>
      <c r="AB197" s="18">
        <v>3251</v>
      </c>
      <c r="AC197" s="18">
        <v>737.44</v>
      </c>
      <c r="AD197" s="18">
        <v>7.35</v>
      </c>
      <c r="AE197" s="18">
        <v>0.28000000000000003</v>
      </c>
      <c r="AF197" s="18">
        <v>0.59</v>
      </c>
      <c r="AG197" s="18">
        <v>5.25</v>
      </c>
      <c r="AH197" s="18">
        <v>12.66</v>
      </c>
      <c r="AI197" s="18">
        <v>103.75</v>
      </c>
      <c r="AJ197" s="19">
        <v>0</v>
      </c>
      <c r="AK197" s="19">
        <v>1097.9100000000001</v>
      </c>
      <c r="AL197" s="19">
        <v>888.25</v>
      </c>
      <c r="AM197" s="19">
        <v>1567.77</v>
      </c>
      <c r="AN197" s="19">
        <v>2239.63</v>
      </c>
      <c r="AO197" s="19">
        <v>454.42</v>
      </c>
      <c r="AP197" s="19">
        <v>864.34</v>
      </c>
      <c r="AQ197" s="19">
        <v>239.08</v>
      </c>
      <c r="AR197" s="19">
        <v>920.74</v>
      </c>
      <c r="AS197" s="19">
        <v>1083.93</v>
      </c>
      <c r="AT197" s="19">
        <v>1134.82</v>
      </c>
      <c r="AU197" s="19">
        <v>2059.59</v>
      </c>
      <c r="AV197" s="19">
        <v>640.05999999999995</v>
      </c>
      <c r="AW197" s="19">
        <v>920.71</v>
      </c>
      <c r="AX197" s="19">
        <v>3874.51</v>
      </c>
      <c r="AY197" s="19">
        <v>198.36</v>
      </c>
      <c r="AZ197" s="19">
        <v>848.97</v>
      </c>
      <c r="BA197" s="19">
        <v>848.53</v>
      </c>
      <c r="BB197" s="19">
        <v>767.13</v>
      </c>
      <c r="BC197" s="19">
        <v>298.67</v>
      </c>
      <c r="BD197" s="19">
        <v>0.11</v>
      </c>
      <c r="BE197" s="19">
        <v>0.05</v>
      </c>
      <c r="BF197" s="19">
        <v>0.03</v>
      </c>
      <c r="BG197" s="19">
        <v>7.0000000000000007E-2</v>
      </c>
      <c r="BH197" s="19">
        <v>0.08</v>
      </c>
      <c r="BI197" s="19">
        <v>0.36</v>
      </c>
      <c r="BJ197" s="19">
        <v>0</v>
      </c>
      <c r="BK197" s="19">
        <v>1.89</v>
      </c>
      <c r="BL197" s="19">
        <v>0</v>
      </c>
      <c r="BM197" s="19">
        <v>0.81</v>
      </c>
      <c r="BN197" s="19">
        <v>0.04</v>
      </c>
      <c r="BO197" s="19">
        <v>7.0000000000000007E-2</v>
      </c>
      <c r="BP197" s="19">
        <v>0</v>
      </c>
      <c r="BQ197" s="19">
        <v>7.0000000000000007E-2</v>
      </c>
      <c r="BR197" s="19">
        <v>0.12</v>
      </c>
      <c r="BS197" s="19">
        <v>3.44</v>
      </c>
      <c r="BT197" s="19">
        <v>0</v>
      </c>
      <c r="BU197" s="19">
        <v>0</v>
      </c>
      <c r="BV197" s="19">
        <v>7.16</v>
      </c>
      <c r="BW197" s="19">
        <v>0.56000000000000005</v>
      </c>
      <c r="BX197" s="19">
        <v>0</v>
      </c>
      <c r="BY197" s="19">
        <v>0</v>
      </c>
      <c r="BZ197" s="19">
        <v>0</v>
      </c>
      <c r="CA197" s="19">
        <v>0</v>
      </c>
      <c r="CB197" s="19">
        <v>919.91</v>
      </c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  <c r="RR197"/>
      <c r="RS197"/>
      <c r="RT197"/>
      <c r="RU197"/>
      <c r="RV197"/>
      <c r="RW197"/>
      <c r="RX197"/>
      <c r="RY197"/>
      <c r="RZ197"/>
      <c r="SA197"/>
      <c r="SB197"/>
      <c r="SC197"/>
      <c r="SD197"/>
      <c r="SE197"/>
      <c r="SF197"/>
      <c r="SG197"/>
      <c r="SH197"/>
      <c r="SI197"/>
      <c r="SJ197"/>
      <c r="SK197"/>
      <c r="SL197"/>
      <c r="SM197"/>
      <c r="SN197"/>
      <c r="SO197"/>
      <c r="SP197"/>
      <c r="SQ197"/>
      <c r="SR197"/>
      <c r="SS197"/>
      <c r="ST197"/>
      <c r="SU197"/>
      <c r="SV197"/>
      <c r="SW197"/>
      <c r="SX197"/>
      <c r="SY197"/>
      <c r="SZ197"/>
      <c r="TA197"/>
      <c r="TB197"/>
      <c r="TC197"/>
      <c r="TD197"/>
      <c r="TE197"/>
      <c r="TF197"/>
      <c r="TG197"/>
      <c r="TH197"/>
      <c r="TI197"/>
      <c r="TJ197"/>
      <c r="TK197"/>
      <c r="TL197"/>
      <c r="TM197"/>
      <c r="TN197"/>
      <c r="TO197"/>
      <c r="TP197"/>
      <c r="TQ197"/>
      <c r="TR197"/>
      <c r="TS197"/>
      <c r="TT197"/>
      <c r="TU197"/>
      <c r="TV197"/>
      <c r="TW197"/>
      <c r="TX197"/>
      <c r="TY197"/>
      <c r="TZ197"/>
      <c r="UA197"/>
      <c r="UB197"/>
      <c r="UC197"/>
      <c r="UD197"/>
      <c r="UE197"/>
      <c r="UF197"/>
      <c r="UG197"/>
      <c r="UH197"/>
      <c r="UI197"/>
      <c r="UJ197"/>
      <c r="UK197"/>
      <c r="UL197"/>
      <c r="UM197"/>
      <c r="UN197"/>
      <c r="UO197"/>
      <c r="UP197"/>
      <c r="UQ197"/>
      <c r="UR197"/>
      <c r="US197"/>
      <c r="UT197"/>
      <c r="UU197"/>
      <c r="UV197"/>
      <c r="UW197"/>
      <c r="UX197"/>
      <c r="UY197"/>
      <c r="UZ197"/>
      <c r="VA197"/>
      <c r="VB197"/>
      <c r="VC197"/>
      <c r="VD197"/>
      <c r="VE197"/>
      <c r="VF197"/>
      <c r="VG197"/>
      <c r="VH197"/>
      <c r="VI197"/>
      <c r="VJ197"/>
      <c r="VK197"/>
      <c r="VL197"/>
      <c r="VM197"/>
      <c r="VN197"/>
      <c r="VO197"/>
      <c r="VP197"/>
      <c r="VQ197"/>
      <c r="VR197"/>
      <c r="VS197"/>
      <c r="VT197"/>
      <c r="VU197"/>
      <c r="VV197"/>
      <c r="VW197"/>
      <c r="VX197"/>
      <c r="VY197"/>
      <c r="VZ197"/>
      <c r="WA197"/>
      <c r="WB197"/>
      <c r="WC197"/>
      <c r="WD197"/>
      <c r="WE197"/>
      <c r="WF197"/>
      <c r="WG197"/>
    </row>
    <row r="198" spans="1:605" s="19" customFormat="1" ht="12.75" customHeight="1">
      <c r="A198" s="16"/>
      <c r="B198" s="17" t="s">
        <v>94</v>
      </c>
      <c r="C198" s="18"/>
      <c r="D198" s="18">
        <f>SUM(D188+D197)</f>
        <v>42.08</v>
      </c>
      <c r="E198" s="18">
        <f t="shared" ref="E198:I198" si="22">SUM(E188+E197)</f>
        <v>24.27</v>
      </c>
      <c r="F198" s="18">
        <f t="shared" si="22"/>
        <v>37.629999999999995</v>
      </c>
      <c r="G198" s="18">
        <f t="shared" si="22"/>
        <v>16.04</v>
      </c>
      <c r="H198" s="18">
        <f t="shared" si="22"/>
        <v>164.66</v>
      </c>
      <c r="I198" s="27">
        <f t="shared" si="22"/>
        <v>1127.22</v>
      </c>
      <c r="J198" s="18">
        <v>10.26</v>
      </c>
      <c r="K198" s="18">
        <v>7.64</v>
      </c>
      <c r="L198" s="18">
        <v>0</v>
      </c>
      <c r="M198" s="18">
        <v>0</v>
      </c>
      <c r="N198" s="18">
        <v>53.1</v>
      </c>
      <c r="O198" s="18">
        <v>18.21</v>
      </c>
      <c r="P198" s="18">
        <v>12.5</v>
      </c>
      <c r="Q198" s="18">
        <v>0</v>
      </c>
      <c r="R198" s="18">
        <v>0</v>
      </c>
      <c r="S198" s="18">
        <v>1.87</v>
      </c>
      <c r="T198" s="18">
        <v>9.8000000000000007</v>
      </c>
      <c r="U198" s="18">
        <v>882.95</v>
      </c>
      <c r="V198" s="18">
        <v>1903.09</v>
      </c>
      <c r="W198" s="18">
        <v>384.87</v>
      </c>
      <c r="X198" s="18">
        <v>159.25</v>
      </c>
      <c r="Y198" s="18">
        <v>396.39</v>
      </c>
      <c r="Z198" s="18">
        <v>12.15</v>
      </c>
      <c r="AA198" s="18">
        <v>866.73</v>
      </c>
      <c r="AB198" s="18">
        <v>3251</v>
      </c>
      <c r="AC198" s="18">
        <v>737.44</v>
      </c>
      <c r="AD198" s="18">
        <v>7.35</v>
      </c>
      <c r="AE198" s="18">
        <v>0.28000000000000003</v>
      </c>
      <c r="AF198" s="18">
        <v>0.59</v>
      </c>
      <c r="AG198" s="18">
        <v>5.25</v>
      </c>
      <c r="AH198" s="18">
        <v>12.66</v>
      </c>
      <c r="AI198" s="18">
        <v>103.75</v>
      </c>
      <c r="AJ198" s="19">
        <v>0</v>
      </c>
      <c r="AK198" s="19">
        <v>1097.9100000000001</v>
      </c>
      <c r="AL198" s="19">
        <v>888.25</v>
      </c>
      <c r="AM198" s="19">
        <v>1567.77</v>
      </c>
      <c r="AN198" s="19">
        <v>2239.63</v>
      </c>
      <c r="AO198" s="19">
        <v>454.42</v>
      </c>
      <c r="AP198" s="19">
        <v>864.34</v>
      </c>
      <c r="AQ198" s="19">
        <v>239.08</v>
      </c>
      <c r="AR198" s="19">
        <v>920.74</v>
      </c>
      <c r="AS198" s="19">
        <v>1083.93</v>
      </c>
      <c r="AT198" s="19">
        <v>1134.82</v>
      </c>
      <c r="AU198" s="19">
        <v>2059.59</v>
      </c>
      <c r="AV198" s="19">
        <v>640.05999999999995</v>
      </c>
      <c r="AW198" s="19">
        <v>920.71</v>
      </c>
      <c r="AX198" s="19">
        <v>3874.51</v>
      </c>
      <c r="AY198" s="19">
        <v>198.36</v>
      </c>
      <c r="AZ198" s="19">
        <v>848.97</v>
      </c>
      <c r="BA198" s="19">
        <v>848.53</v>
      </c>
      <c r="BB198" s="19">
        <v>767.13</v>
      </c>
      <c r="BC198" s="19">
        <v>298.67</v>
      </c>
      <c r="BD198" s="19">
        <v>0.11</v>
      </c>
      <c r="BE198" s="19">
        <v>0.05</v>
      </c>
      <c r="BF198" s="19">
        <v>0.03</v>
      </c>
      <c r="BG198" s="19">
        <v>7.0000000000000007E-2</v>
      </c>
      <c r="BH198" s="19">
        <v>0.08</v>
      </c>
      <c r="BI198" s="19">
        <v>0.36</v>
      </c>
      <c r="BJ198" s="19">
        <v>0</v>
      </c>
      <c r="BK198" s="19">
        <v>1.89</v>
      </c>
      <c r="BL198" s="19">
        <v>0</v>
      </c>
      <c r="BM198" s="19">
        <v>0.81</v>
      </c>
      <c r="BN198" s="19">
        <v>0.04</v>
      </c>
      <c r="BO198" s="19">
        <v>7.0000000000000007E-2</v>
      </c>
      <c r="BP198" s="19">
        <v>0</v>
      </c>
      <c r="BQ198" s="19">
        <v>7.0000000000000007E-2</v>
      </c>
      <c r="BR198" s="19">
        <v>0.12</v>
      </c>
      <c r="BS198" s="19">
        <v>3.44</v>
      </c>
      <c r="BT198" s="19">
        <v>0</v>
      </c>
      <c r="BU198" s="19">
        <v>0</v>
      </c>
      <c r="BV198" s="19">
        <v>7.16</v>
      </c>
      <c r="BW198" s="19">
        <v>0.56000000000000005</v>
      </c>
      <c r="BX198" s="19">
        <v>0</v>
      </c>
      <c r="BY198" s="19">
        <v>0</v>
      </c>
      <c r="BZ198" s="19">
        <v>0</v>
      </c>
      <c r="CA198" s="19">
        <v>0</v>
      </c>
      <c r="CB198" s="19">
        <v>919.91</v>
      </c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</row>
    <row r="199" spans="1:605" s="19" customFormat="1" ht="12.75" customHeight="1">
      <c r="A199" s="16"/>
      <c r="B199" s="17" t="s">
        <v>162</v>
      </c>
      <c r="C199" s="18"/>
      <c r="D199" s="18">
        <f t="shared" ref="D199:I199" si="23">D21+D40+D60+D77+D96+D118+D138+D157+D178+D198</f>
        <v>543.11</v>
      </c>
      <c r="E199" s="18">
        <f t="shared" si="23"/>
        <v>281.82</v>
      </c>
      <c r="F199" s="18">
        <f t="shared" si="23"/>
        <v>395.11999999999995</v>
      </c>
      <c r="G199" s="18">
        <f t="shared" si="23"/>
        <v>156.88</v>
      </c>
      <c r="H199" s="18">
        <f t="shared" si="23"/>
        <v>1831.71</v>
      </c>
      <c r="I199" s="27">
        <f t="shared" si="23"/>
        <v>12677.002120660001</v>
      </c>
      <c r="J199" s="18" t="e">
        <f>#REF!+$J$21+#REF!+$J$40+#REF!+$J$60+#REF!+$J$77+#REF!+$J$96+#REF!+$J$118+#REF!+$J$138+#REF!+$J$157+#REF!+$J$178+#REF!+$J$198</f>
        <v>#REF!</v>
      </c>
      <c r="K199" s="18" t="e">
        <f>#REF!+$K$21+#REF!+$K$40+#REF!+$K$60+#REF!+$K$77+#REF!+$K$96+#REF!+$K$118+#REF!+$K$138+#REF!+$K$157+#REF!+$K$178+#REF!+$K$198</f>
        <v>#REF!</v>
      </c>
      <c r="L199" s="18" t="e">
        <f>#REF!+$L$21+#REF!+$L$40+#REF!+$L$60+#REF!+$L$77+#REF!+$L$96+#REF!+$L$118+#REF!+$L$138+#REF!+$L$157+#REF!+$L$178+#REF!+$L$198</f>
        <v>#REF!</v>
      </c>
      <c r="M199" s="18" t="e">
        <f>#REF!+$M$21+#REF!+$M$40+#REF!+$M$60+#REF!+$M$77+#REF!+$M$96+#REF!+$M$118+#REF!+$M$138+#REF!+$M$157+#REF!+$M$178+#REF!+$M$198</f>
        <v>#REF!</v>
      </c>
      <c r="N199" s="18" t="e">
        <f>#REF!+$N$21+#REF!+$N$40+#REF!+$N$60+#REF!+$N$77+#REF!+$N$96+#REF!+$N$118+#REF!+$N$138+#REF!+$N$157+#REF!+$N$178+#REF!+$N$198</f>
        <v>#REF!</v>
      </c>
      <c r="O199" s="18" t="e">
        <f>#REF!+$O$21+#REF!+$O$40+#REF!+$O$60+#REF!+$O$77+#REF!+$O$96+#REF!+$O$118+#REF!+$O$138+#REF!+$O$157+#REF!+$O$178+#REF!+$O$198</f>
        <v>#REF!</v>
      </c>
      <c r="P199" s="18" t="e">
        <f>#REF!+$P$21+#REF!+$P$40+#REF!+$P$60+#REF!+$P$77+#REF!+$P$96+#REF!+$P$118+#REF!+$P$138+#REF!+$P$157+#REF!+$P$178+#REF!+$P$198</f>
        <v>#REF!</v>
      </c>
      <c r="Q199" s="18" t="e">
        <f>#REF!+$Q$21+#REF!+$Q$40+#REF!+$Q$60+#REF!+$Q$77+#REF!+$Q$96+#REF!+$Q$118+#REF!+$Q$138+#REF!+$Q$157+#REF!+$Q$178+#REF!+$Q$198</f>
        <v>#REF!</v>
      </c>
      <c r="R199" s="18" t="e">
        <f>#REF!+$R$21+#REF!+$R$40+#REF!+$R$60+#REF!+$R$77+#REF!+$R$96+#REF!+$R$118+#REF!+$R$138+#REF!+$R$157+#REF!+$R$178+#REF!+$R$198</f>
        <v>#REF!</v>
      </c>
      <c r="S199" s="18" t="e">
        <f>#REF!+$S$21+#REF!+$S$40+#REF!+$S$60+#REF!+$S$77+#REF!+$S$96+#REF!+$S$118+#REF!+$S$138+#REF!+$S$157+#REF!+$S$178+#REF!+$S$198</f>
        <v>#REF!</v>
      </c>
      <c r="T199" s="18" t="e">
        <f>#REF!+$T$21+#REF!+$T$40+#REF!+$T$60+#REF!+$T$77+#REF!+$T$96+#REF!+$T$118+#REF!+$T$138+#REF!+$T$157+#REF!+$T$178+#REF!+$T$198</f>
        <v>#REF!</v>
      </c>
      <c r="U199" s="18" t="e">
        <f>#REF!+$U$21+#REF!+$U$40+#REF!+$U$60+#REF!+$U$77+#REF!+$U$96+#REF!+$U$118+#REF!+$U$138+#REF!+$U$157+#REF!+$U$178+#REF!+$U$198</f>
        <v>#REF!</v>
      </c>
      <c r="V199" s="18" t="e">
        <f>#REF!+$V$21+#REF!+$V$40+#REF!+$V$60+#REF!+$V$77+#REF!+$V$96+#REF!+$V$118+#REF!+$V$138+#REF!+$V$157+#REF!+$V$178+#REF!+$V$198</f>
        <v>#REF!</v>
      </c>
      <c r="W199" s="18" t="e">
        <f>#REF!+$W$21+#REF!+$W$40+#REF!+$W$60+#REF!+$W$77+#REF!+$W$96+#REF!+$W$118+#REF!+$W$138+#REF!+$W$157+#REF!+$W$178+#REF!+$W$198</f>
        <v>#REF!</v>
      </c>
      <c r="X199" s="18" t="e">
        <f>#REF!+$X$21+#REF!+$X$40+#REF!+$X$60+#REF!+$X$77+#REF!+$X$96+#REF!+$X$118+#REF!+$X$138+#REF!+$X$157+#REF!+$X$178+#REF!+$X$198</f>
        <v>#REF!</v>
      </c>
      <c r="Y199" s="18" t="e">
        <f>#REF!+$Y$21+#REF!+$Y$40+#REF!+$Y$60+#REF!+$Y$77+#REF!+$Y$96+#REF!+$Y$118+#REF!+$Y$138+#REF!+$Y$157+#REF!+$Y$178+#REF!+$Y$198</f>
        <v>#REF!</v>
      </c>
      <c r="Z199" s="18" t="e">
        <f>#REF!+$Z$21+#REF!+$Z$40+#REF!+$Z$60+#REF!+$Z$77+#REF!+$Z$96+#REF!+$Z$118+#REF!+$Z$138+#REF!+$Z$157+#REF!+$Z$178+#REF!+$Z$198</f>
        <v>#REF!</v>
      </c>
      <c r="AA199" s="18" t="e">
        <f>#REF!+$AA$21+#REF!+$AA$40+#REF!+$AA$60+#REF!+$AA$77+#REF!+$AA$96+#REF!+$AA$118+#REF!+$AA$138+#REF!+$AA$157+#REF!+$AA$178+#REF!+$AA$198</f>
        <v>#REF!</v>
      </c>
      <c r="AB199" s="18" t="e">
        <f>#REF!+$AB$21+#REF!+$AB$40+#REF!+$AB$60+#REF!+$AB$77+#REF!+$AB$96+#REF!+$AB$118+#REF!+$AB$138+#REF!+$AB$157+#REF!+$AB$178+#REF!+$AB$198</f>
        <v>#REF!</v>
      </c>
      <c r="AC199" s="18" t="e">
        <f>#REF!+$AC$21+#REF!+$AC$40+#REF!+$AC$60+#REF!+$AC$77+#REF!+$AC$96+#REF!+$AC$118+#REF!+$AC$138+#REF!+$AC$157+#REF!+$AC$178+#REF!+$AC$198</f>
        <v>#REF!</v>
      </c>
      <c r="AD199" s="18" t="e">
        <f>#REF!+$AD$21+#REF!+$AD$40+#REF!+$AD$60+#REF!+$AD$77+#REF!+$AD$96+#REF!+$AD$118+#REF!+$AD$138+#REF!+$AD$157+#REF!+$AD$178+#REF!+$AD$198</f>
        <v>#REF!</v>
      </c>
      <c r="AE199" s="18" t="e">
        <f>#REF!+$AE$21+#REF!+$AE$40+#REF!+$AE$60+#REF!+$AE$77+#REF!+$AE$96+#REF!+$AE$118+#REF!+$AE$138+#REF!+$AE$157+#REF!+$AE$178+#REF!+$AE$198</f>
        <v>#REF!</v>
      </c>
      <c r="AF199" s="18" t="e">
        <f>#REF!+$AF$21+#REF!+$AF$40+#REF!+$AF$60+#REF!+$AF$77+#REF!+$AF$96+#REF!+$AF$118+#REF!+$AF$138+#REF!+$AF$157+#REF!+$AF$178+#REF!+$AF$198</f>
        <v>#REF!</v>
      </c>
      <c r="AG199" s="18" t="e">
        <f>#REF!+$AG$21+#REF!+$AG$40+#REF!+$AG$60+#REF!+$AG$77+#REF!+$AG$96+#REF!+$AG$118+#REF!+$AG$138+#REF!+$AG$157+#REF!+$AG$178+#REF!+$AG$198</f>
        <v>#REF!</v>
      </c>
      <c r="AH199" s="18" t="e">
        <f>#REF!+$AH$21+#REF!+$AH$40+#REF!+$AH$60+#REF!+$AH$77+#REF!+$AH$96+#REF!+$AH$118+#REF!+$AH$138+#REF!+$AH$157+#REF!+$AH$178+#REF!+$AH$198</f>
        <v>#REF!</v>
      </c>
      <c r="AI199" s="18" t="e">
        <f>#REF!+$AI$21+#REF!+$AI$40+#REF!+$AI$60+#REF!+$AI$77+#REF!+$AI$96+#REF!+$AI$118+#REF!+$AI$138+#REF!+$AI$157+#REF!+$AI$178+#REF!+$AI$198</f>
        <v>#REF!</v>
      </c>
      <c r="AJ199" s="19" t="e">
        <f>#REF!+$AJ$21+#REF!+$AJ$40+#REF!+$AJ$60+#REF!+$AJ$77+#REF!+$AJ$96+#REF!+$AJ$118+#REF!+$AJ$138+#REF!+$AJ$157+#REF!+$AJ$178+#REF!+$AJ$198</f>
        <v>#REF!</v>
      </c>
      <c r="AK199" s="19" t="e">
        <f>#REF!+$AK$21+#REF!+$AK$40+#REF!+$AK$60+#REF!+$AK$77+#REF!+$AK$96+#REF!+$AK$118+#REF!+$AK$138+#REF!+$AK$157+#REF!+$AK$178+#REF!+$AK$198</f>
        <v>#REF!</v>
      </c>
      <c r="AL199" s="19" t="e">
        <f>#REF!+$AL$21+#REF!+$AL$40+#REF!+$AL$60+#REF!+$AL$77+#REF!+$AL$96+#REF!+$AL$118+#REF!+$AL$138+#REF!+$AL$157+#REF!+$AL$178+#REF!+$AL$198</f>
        <v>#REF!</v>
      </c>
      <c r="AM199" s="19" t="e">
        <f>#REF!+$AM$21+#REF!+$AM$40+#REF!+$AM$60+#REF!+$AM$77+#REF!+$AM$96+#REF!+$AM$118+#REF!+$AM$138+#REF!+$AM$157+#REF!+$AM$178+#REF!+$AM$198</f>
        <v>#REF!</v>
      </c>
      <c r="AN199" s="19" t="e">
        <f>#REF!+$AN$21+#REF!+$AN$40+#REF!+$AN$60+#REF!+$AN$77+#REF!+$AN$96+#REF!+$AN$118+#REF!+$AN$138+#REF!+$AN$157+#REF!+$AN$178+#REF!+$AN$198</f>
        <v>#REF!</v>
      </c>
      <c r="AO199" s="19" t="e">
        <f>#REF!+$AO$21+#REF!+$AO$40+#REF!+$AO$60+#REF!+$AO$77+#REF!+$AO$96+#REF!+$AO$118+#REF!+$AO$138+#REF!+$AO$157+#REF!+$AO$178+#REF!+$AO$198</f>
        <v>#REF!</v>
      </c>
      <c r="AP199" s="19" t="e">
        <f>#REF!+$AP$21+#REF!+$AP$40+#REF!+$AP$60+#REF!+$AP$77+#REF!+$AP$96+#REF!+$AP$118+#REF!+$AP$138+#REF!+$AP$157+#REF!+$AP$178+#REF!+$AP$198</f>
        <v>#REF!</v>
      </c>
      <c r="AQ199" s="19" t="e">
        <f>#REF!+$AQ$21+#REF!+$AQ$40+#REF!+$AQ$60+#REF!+$AQ$77+#REF!+$AQ$96+#REF!+$AQ$118+#REF!+$AQ$138+#REF!+$AQ$157+#REF!+$AQ$178+#REF!+$AQ$198</f>
        <v>#REF!</v>
      </c>
      <c r="AR199" s="19" t="e">
        <f>#REF!+$AR$21+#REF!+$AR$40+#REF!+$AR$60+#REF!+$AR$77+#REF!+$AR$96+#REF!+$AR$118+#REF!+$AR$138+#REF!+$AR$157+#REF!+$AR$178+#REF!+$AR$198</f>
        <v>#REF!</v>
      </c>
      <c r="AS199" s="19" t="e">
        <f>#REF!+$AS$21+#REF!+$AS$40+#REF!+$AS$60+#REF!+$AS$77+#REF!+$AS$96+#REF!+$AS$118+#REF!+$AS$138+#REF!+$AS$157+#REF!+$AS$178+#REF!+$AS$198</f>
        <v>#REF!</v>
      </c>
      <c r="AT199" s="19" t="e">
        <f>#REF!+$AT$21+#REF!+$AT$40+#REF!+$AT$60+#REF!+$AT$77+#REF!+$AT$96+#REF!+$AT$118+#REF!+$AT$138+#REF!+$AT$157+#REF!+$AT$178+#REF!+$AT$198</f>
        <v>#REF!</v>
      </c>
      <c r="AU199" s="19" t="e">
        <f>#REF!+$AU$21+#REF!+$AU$40+#REF!+$AU$60+#REF!+$AU$77+#REF!+$AU$96+#REF!+$AU$118+#REF!+$AU$138+#REF!+$AU$157+#REF!+$AU$178+#REF!+$AU$198</f>
        <v>#REF!</v>
      </c>
      <c r="AV199" s="19" t="e">
        <f>#REF!+$AV$21+#REF!+$AV$40+#REF!+$AV$60+#REF!+$AV$77+#REF!+$AV$96+#REF!+$AV$118+#REF!+$AV$138+#REF!+$AV$157+#REF!+$AV$178+#REF!+$AV$198</f>
        <v>#REF!</v>
      </c>
      <c r="AW199" s="19" t="e">
        <f>#REF!+$AW$21+#REF!+$AW$40+#REF!+$AW$60+#REF!+$AW$77+#REF!+$AW$96+#REF!+$AW$118+#REF!+$AW$138+#REF!+$AW$157+#REF!+$AW$178+#REF!+$AW$198</f>
        <v>#REF!</v>
      </c>
      <c r="AX199" s="19" t="e">
        <f>#REF!+$AX$21+#REF!+$AX$40+#REF!+$AX$60+#REF!+$AX$77+#REF!+$AX$96+#REF!+$AX$118+#REF!+$AX$138+#REF!+$AX$157+#REF!+$AX$178+#REF!+$AX$198</f>
        <v>#REF!</v>
      </c>
      <c r="AY199" s="19" t="e">
        <f>#REF!+$AY$21+#REF!+$AY$40+#REF!+$AY$60+#REF!+$AY$77+#REF!+$AY$96+#REF!+$AY$118+#REF!+$AY$138+#REF!+$AY$157+#REF!+$AY$178+#REF!+$AY$198</f>
        <v>#REF!</v>
      </c>
      <c r="AZ199" s="19" t="e">
        <f>#REF!+$AZ$21+#REF!+$AZ$40+#REF!+$AZ$60+#REF!+$AZ$77+#REF!+$AZ$96+#REF!+$AZ$118+#REF!+$AZ$138+#REF!+$AZ$157+#REF!+$AZ$178+#REF!+$AZ$198</f>
        <v>#REF!</v>
      </c>
      <c r="BA199" s="19" t="e">
        <f>#REF!+$BA$21+#REF!+$BA$40+#REF!+$BA$60+#REF!+$BA$77+#REF!+$BA$96+#REF!+$BA$118+#REF!+$BA$138+#REF!+$BA$157+#REF!+$BA$178+#REF!+$BA$198</f>
        <v>#REF!</v>
      </c>
      <c r="BB199" s="19" t="e">
        <f>#REF!+$BB$21+#REF!+$BB$40+#REF!+$BB$60+#REF!+$BB$77+#REF!+$BB$96+#REF!+$BB$118+#REF!+$BB$138+#REF!+$BB$157+#REF!+$BB$178+#REF!+$BB$198</f>
        <v>#REF!</v>
      </c>
      <c r="BC199" s="19" t="e">
        <f>#REF!+$BC$21+#REF!+$BC$40+#REF!+$BC$60+#REF!+$BC$77+#REF!+$BC$96+#REF!+$BC$118+#REF!+$BC$138+#REF!+$BC$157+#REF!+$BC$178+#REF!+$BC$198</f>
        <v>#REF!</v>
      </c>
      <c r="BD199" s="19" t="e">
        <f>#REF!+$BD$21+#REF!+$BD$40+#REF!+$BD$60+#REF!+$BD$77+#REF!+$BD$96+#REF!+$BD$118+#REF!+$BD$138+#REF!+$BD$157+#REF!+$BD$178+#REF!+$BD$198</f>
        <v>#REF!</v>
      </c>
      <c r="BE199" s="19" t="e">
        <f>#REF!+$BE$21+#REF!+$BE$40+#REF!+$BE$60+#REF!+$BE$77+#REF!+$BE$96+#REF!+$BE$118+#REF!+$BE$138+#REF!+$BE$157+#REF!+$BE$178+#REF!+$BE$198</f>
        <v>#REF!</v>
      </c>
      <c r="BF199" s="19" t="e">
        <f>#REF!+$BF$21+#REF!+$BF$40+#REF!+$BF$60+#REF!+$BF$77+#REF!+$BF$96+#REF!+$BF$118+#REF!+$BF$138+#REF!+$BF$157+#REF!+$BF$178+#REF!+$BF$198</f>
        <v>#REF!</v>
      </c>
      <c r="BG199" s="19" t="e">
        <f>#REF!+$BG$21+#REF!+$BG$40+#REF!+$BG$60+#REF!+$BG$77+#REF!+$BG$96+#REF!+$BG$118+#REF!+$BG$138+#REF!+$BG$157+#REF!+$BG$178+#REF!+$BG$198</f>
        <v>#REF!</v>
      </c>
      <c r="BH199" s="19" t="e">
        <f>#REF!+$BH$21+#REF!+$BH$40+#REF!+$BH$60+#REF!+$BH$77+#REF!+$BH$96+#REF!+$BH$118+#REF!+$BH$138+#REF!+$BH$157+#REF!+$BH$178+#REF!+$BH$198</f>
        <v>#REF!</v>
      </c>
      <c r="BI199" s="19" t="e">
        <f>#REF!+$BI$21+#REF!+$BI$40+#REF!+$BI$60+#REF!+$BI$77+#REF!+$BI$96+#REF!+$BI$118+#REF!+$BI$138+#REF!+$BI$157+#REF!+$BI$178+#REF!+$BI$198</f>
        <v>#REF!</v>
      </c>
      <c r="BJ199" s="19" t="e">
        <f>#REF!+$BJ$21+#REF!+$BJ$40+#REF!+$BJ$60+#REF!+$BJ$77+#REF!+$BJ$96+#REF!+$BJ$118+#REF!+$BJ$138+#REF!+$BJ$157+#REF!+$BJ$178+#REF!+$BJ$198</f>
        <v>#REF!</v>
      </c>
      <c r="BK199" s="19" t="e">
        <f>#REF!+$BK$21+#REF!+$BK$40+#REF!+$BK$60+#REF!+$BK$77+#REF!+$BK$96+#REF!+$BK$118+#REF!+$BK$138+#REF!+$BK$157+#REF!+$BK$178+#REF!+$BK$198</f>
        <v>#REF!</v>
      </c>
      <c r="BL199" s="19" t="e">
        <f>#REF!+$BL$21+#REF!+$BL$40+#REF!+$BL$60+#REF!+$BL$77+#REF!+$BL$96+#REF!+$BL$118+#REF!+$BL$138+#REF!+$BL$157+#REF!+$BL$178+#REF!+$BL$198</f>
        <v>#REF!</v>
      </c>
      <c r="BM199" s="19" t="e">
        <f>#REF!+$BM$21+#REF!+$BM$40+#REF!+$BM$60+#REF!+$BM$77+#REF!+$BM$96+#REF!+$BM$118+#REF!+$BM$138+#REF!+$BM$157+#REF!+$BM$178+#REF!+$BM$198</f>
        <v>#REF!</v>
      </c>
      <c r="BN199" s="19" t="e">
        <f>#REF!+$BN$21+#REF!+$BN$40+#REF!+$BN$60+#REF!+$BN$77+#REF!+$BN$96+#REF!+$BN$118+#REF!+$BN$138+#REF!+$BN$157+#REF!+$BN$178+#REF!+$BN$198</f>
        <v>#REF!</v>
      </c>
      <c r="BO199" s="19" t="e">
        <f>#REF!+$BO$21+#REF!+$BO$40+#REF!+$BO$60+#REF!+$BO$77+#REF!+$BO$96+#REF!+$BO$118+#REF!+$BO$138+#REF!+$BO$157+#REF!+$BO$178+#REF!+$BO$198</f>
        <v>#REF!</v>
      </c>
      <c r="BP199" s="19" t="e">
        <f>#REF!+$BP$21+#REF!+$BP$40+#REF!+$BP$60+#REF!+$BP$77+#REF!+$BP$96+#REF!+$BP$118+#REF!+$BP$138+#REF!+$BP$157+#REF!+$BP$178+#REF!+$BP$198</f>
        <v>#REF!</v>
      </c>
      <c r="BQ199" s="19" t="e">
        <f>#REF!+$BQ$21+#REF!+$BQ$40+#REF!+$BQ$60+#REF!+$BQ$77+#REF!+$BQ$96+#REF!+$BQ$118+#REF!+$BQ$138+#REF!+$BQ$157+#REF!+$BQ$178+#REF!+$BQ$198</f>
        <v>#REF!</v>
      </c>
      <c r="BR199" s="19" t="e">
        <f>#REF!+$BR$21+#REF!+$BR$40+#REF!+$BR$60+#REF!+$BR$77+#REF!+$BR$96+#REF!+$BR$118+#REF!+$BR$138+#REF!+$BR$157+#REF!+$BR$178+#REF!+$BR$198</f>
        <v>#REF!</v>
      </c>
      <c r="BS199" s="19" t="e">
        <f>#REF!+$BS$21+#REF!+$BS$40+#REF!+$BS$60+#REF!+$BS$77+#REF!+$BS$96+#REF!+$BS$118+#REF!+$BS$138+#REF!+$BS$157+#REF!+$BS$178+#REF!+$BS$198</f>
        <v>#REF!</v>
      </c>
      <c r="BT199" s="19" t="e">
        <f>#REF!+$BT$21+#REF!+$BT$40+#REF!+$BT$60+#REF!+$BT$77+#REF!+$BT$96+#REF!+$BT$118+#REF!+$BT$138+#REF!+$BT$157+#REF!+$BT$178+#REF!+$BT$198</f>
        <v>#REF!</v>
      </c>
      <c r="BU199" s="19" t="e">
        <f>#REF!+$BU$21+#REF!+$BU$40+#REF!+$BU$60+#REF!+$BU$77+#REF!+$BU$96+#REF!+$BU$118+#REF!+$BU$138+#REF!+$BU$157+#REF!+$BU$178+#REF!+$BU$198</f>
        <v>#REF!</v>
      </c>
      <c r="BV199" s="19" t="e">
        <f>#REF!+$BV$21+#REF!+$BV$40+#REF!+$BV$60+#REF!+$BV$77+#REF!+$BV$96+#REF!+$BV$118+#REF!+$BV$138+#REF!+$BV$157+#REF!+$BV$178+#REF!+$BV$198</f>
        <v>#REF!</v>
      </c>
      <c r="BW199" s="19" t="e">
        <f>#REF!+$BW$21+#REF!+$BW$40+#REF!+$BW$60+#REF!+$BW$77+#REF!+$BW$96+#REF!+$BW$118+#REF!+$BW$138+#REF!+$BW$157+#REF!+$BW$178+#REF!+$BW$198</f>
        <v>#REF!</v>
      </c>
      <c r="BX199" s="19" t="e">
        <f>#REF!+$BX$21+#REF!+$BX$40+#REF!+$BX$60+#REF!+$BX$77+#REF!+$BX$96+#REF!+$BX$118+#REF!+$BX$138+#REF!+$BX$157+#REF!+$BX$178+#REF!+$BX$198</f>
        <v>#REF!</v>
      </c>
      <c r="BY199" s="19" t="e">
        <f>#REF!+$BY$21+#REF!+$BY$40+#REF!+$BY$60+#REF!+$BY$77+#REF!+$BY$96+#REF!+$BY$118+#REF!+$BY$138+#REF!+$BY$157+#REF!+$BY$178+#REF!+$BY$198</f>
        <v>#REF!</v>
      </c>
      <c r="BZ199" s="19" t="e">
        <f>#REF!+$BZ$21+#REF!+$BZ$40+#REF!+$BZ$60+#REF!+$BZ$77+#REF!+$BZ$96+#REF!+$BZ$118+#REF!+$BZ$138+#REF!+$BZ$157+#REF!+$BZ$178+#REF!+$BZ$198</f>
        <v>#REF!</v>
      </c>
      <c r="CA199" s="19" t="e">
        <f>#REF!+$CA$21+#REF!+$CA$40+#REF!+$CA$60+#REF!+$CA$77+#REF!+$CA$96+#REF!+$CA$118+#REF!+$CA$138+#REF!+$CA$157+#REF!+$CA$178+#REF!+$CA$198</f>
        <v>#REF!</v>
      </c>
      <c r="CB199" s="19" t="e">
        <f>#REF!+$CB$21+#REF!+$CB$40+#REF!+$CB$60+#REF!+$CB$77+#REF!+$CB$96+#REF!+$CB$118+#REF!+$CB$138+#REF!+$CB$157+#REF!+$CB$178+#REF!+$CB$198</f>
        <v>#REF!</v>
      </c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/>
      <c r="NC199"/>
      <c r="ND199"/>
      <c r="NE199"/>
      <c r="NF199"/>
      <c r="NG199"/>
      <c r="NH199"/>
      <c r="NI199"/>
      <c r="NJ199"/>
      <c r="NK199"/>
      <c r="NL199"/>
      <c r="NM199"/>
      <c r="NN199"/>
      <c r="NO199"/>
      <c r="NP199"/>
      <c r="NQ199"/>
      <c r="NR199"/>
      <c r="NS199"/>
      <c r="NT199"/>
      <c r="NU199"/>
      <c r="NV199"/>
      <c r="NW199"/>
      <c r="NX199"/>
      <c r="NY199"/>
      <c r="NZ199"/>
      <c r="OA199"/>
      <c r="OB199"/>
      <c r="OC199"/>
      <c r="OD199"/>
      <c r="OE199"/>
      <c r="OF199"/>
      <c r="OG199"/>
      <c r="OH199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  <c r="PZ199"/>
      <c r="QA199"/>
      <c r="QB199"/>
      <c r="QC199"/>
      <c r="QD199"/>
      <c r="QE199"/>
      <c r="QF199"/>
      <c r="QG199"/>
      <c r="QH199"/>
      <c r="QI199"/>
      <c r="QJ199"/>
      <c r="QK199"/>
      <c r="QL199"/>
      <c r="QM199"/>
      <c r="QN199"/>
      <c r="QO199"/>
      <c r="QP199"/>
      <c r="QQ199"/>
      <c r="QR199"/>
      <c r="QS199"/>
      <c r="QT199"/>
      <c r="QU199"/>
      <c r="QV199"/>
      <c r="QW199"/>
      <c r="QX199"/>
      <c r="QY199"/>
      <c r="QZ199"/>
      <c r="RA199"/>
      <c r="RB199"/>
      <c r="RC199"/>
      <c r="RD199"/>
      <c r="RE199"/>
      <c r="RF199"/>
      <c r="RG199"/>
      <c r="RH199"/>
      <c r="RI199"/>
      <c r="RJ199"/>
      <c r="RK199"/>
      <c r="RL199"/>
      <c r="RM199"/>
      <c r="RN199"/>
      <c r="RO199"/>
      <c r="RP199"/>
      <c r="RQ199"/>
      <c r="RR199"/>
      <c r="RS199"/>
      <c r="RT199"/>
      <c r="RU199"/>
      <c r="RV199"/>
      <c r="RW199"/>
      <c r="RX199"/>
      <c r="RY199"/>
      <c r="RZ199"/>
      <c r="SA199"/>
      <c r="SB199"/>
      <c r="SC199"/>
      <c r="SD199"/>
      <c r="SE199"/>
      <c r="SF199"/>
      <c r="SG199"/>
      <c r="SH199"/>
      <c r="SI199"/>
      <c r="SJ199"/>
      <c r="SK199"/>
      <c r="SL199"/>
      <c r="SM199"/>
      <c r="SN199"/>
      <c r="SO199"/>
      <c r="SP199"/>
      <c r="SQ199"/>
      <c r="SR199"/>
      <c r="SS199"/>
      <c r="ST199"/>
      <c r="SU199"/>
      <c r="SV199"/>
      <c r="SW199"/>
      <c r="SX199"/>
      <c r="SY199"/>
      <c r="SZ199"/>
      <c r="TA199"/>
      <c r="TB199"/>
      <c r="TC199"/>
      <c r="TD199"/>
      <c r="TE199"/>
      <c r="TF199"/>
      <c r="TG199"/>
      <c r="TH199"/>
      <c r="TI199"/>
      <c r="TJ199"/>
      <c r="TK199"/>
      <c r="TL199"/>
      <c r="TM199"/>
      <c r="TN199"/>
      <c r="TO199"/>
      <c r="TP199"/>
      <c r="TQ199"/>
      <c r="TR199"/>
      <c r="TS199"/>
      <c r="TT199"/>
      <c r="TU199"/>
      <c r="TV199"/>
      <c r="TW199"/>
      <c r="TX199"/>
      <c r="TY199"/>
      <c r="TZ199"/>
      <c r="UA199"/>
      <c r="UB199"/>
      <c r="UC199"/>
      <c r="UD199"/>
      <c r="UE199"/>
      <c r="UF199"/>
      <c r="UG199"/>
      <c r="UH199"/>
      <c r="UI199"/>
      <c r="UJ199"/>
      <c r="UK199"/>
      <c r="UL199"/>
      <c r="UM199"/>
      <c r="UN199"/>
      <c r="UO199"/>
      <c r="UP199"/>
      <c r="UQ199"/>
      <c r="UR199"/>
      <c r="US199"/>
      <c r="UT199"/>
      <c r="UU199"/>
      <c r="UV199"/>
      <c r="UW199"/>
      <c r="UX199"/>
      <c r="UY199"/>
      <c r="UZ199"/>
      <c r="VA199"/>
      <c r="VB199"/>
      <c r="VC199"/>
      <c r="VD199"/>
      <c r="VE199"/>
      <c r="VF199"/>
      <c r="VG199"/>
      <c r="VH199"/>
      <c r="VI199"/>
      <c r="VJ199"/>
      <c r="VK199"/>
      <c r="VL199"/>
      <c r="VM199"/>
      <c r="VN199"/>
      <c r="VO199"/>
      <c r="VP199"/>
      <c r="VQ199"/>
      <c r="VR199"/>
      <c r="VS199"/>
      <c r="VT199"/>
      <c r="VU199"/>
      <c r="VV199"/>
      <c r="VW199"/>
      <c r="VX199"/>
      <c r="VY199"/>
      <c r="VZ199"/>
      <c r="WA199"/>
      <c r="WB199"/>
      <c r="WC199"/>
      <c r="WD199"/>
      <c r="WE199"/>
      <c r="WF199"/>
      <c r="WG199"/>
    </row>
    <row r="207" spans="1:605" ht="12.75" customHeight="1">
      <c r="A207" s="4"/>
    </row>
    <row r="208" spans="1:605" ht="12.75" customHeight="1">
      <c r="A208" s="4"/>
    </row>
    <row r="209" spans="1:1" ht="12.75" customHeight="1">
      <c r="A209" s="4"/>
    </row>
    <row r="210" spans="1:1" ht="12.75" customHeight="1">
      <c r="A210" s="4"/>
    </row>
    <row r="222" spans="1:1" ht="12.75" customHeight="1">
      <c r="A222" s="4"/>
    </row>
    <row r="223" spans="1:1" ht="12.75" customHeight="1">
      <c r="A223" s="4"/>
    </row>
    <row r="234" spans="1:1" ht="12.75" customHeight="1">
      <c r="A234" s="22" t="s">
        <v>169</v>
      </c>
    </row>
    <row r="235" spans="1:1" ht="12.75" customHeight="1">
      <c r="A235" s="22" t="s">
        <v>163</v>
      </c>
    </row>
    <row r="236" spans="1:1" ht="12.75" customHeight="1">
      <c r="A236" s="22" t="s">
        <v>164</v>
      </c>
    </row>
    <row r="237" spans="1:1" ht="12.75" customHeight="1">
      <c r="A237" s="22" t="s">
        <v>165</v>
      </c>
    </row>
  </sheetData>
  <mergeCells count="9">
    <mergeCell ref="A1:A2"/>
    <mergeCell ref="B1:B2"/>
    <mergeCell ref="AI1:AI2"/>
    <mergeCell ref="C1:C2"/>
    <mergeCell ref="D1:E1"/>
    <mergeCell ref="W1:Z1"/>
    <mergeCell ref="F1:G1"/>
    <mergeCell ref="H1:H2"/>
    <mergeCell ref="I1:I2"/>
  </mergeCells>
  <phoneticPr fontId="1" type="noConversion"/>
  <pageMargins left="0.59055118110236227" right="0.39370078740157483" top="0.78740157480314965" bottom="0.13541666666666666" header="0.31496062992125984" footer="0.31496062992125984"/>
  <pageSetup paperSize="9" orientation="portrait" horizontalDpi="300" verticalDpi="300" r:id="rId1"/>
  <headerFooter alignWithMargins="0">
    <oddHeader xml:space="preserve">&amp;L&amp;"Times New Roman,полужирный"&amp;11Десятидневное примерное меню для общеобразовательных учреждений.
Возрастная категория: 7-11 лет (дети с ОВЗ).  Сезон: осенне-зимний.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3" sqref="B3"/>
    </sheetView>
  </sheetViews>
  <sheetFormatPr defaultRowHeight="12.75"/>
  <cols>
    <col min="1" max="1" width="25.28515625" customWidth="1"/>
    <col min="2" max="2" width="19.28515625" customWidth="1"/>
  </cols>
  <sheetData>
    <row r="1" spans="1:2">
      <c r="A1" t="s">
        <v>77</v>
      </c>
      <c r="B1" s="1">
        <v>44809</v>
      </c>
    </row>
    <row r="2" spans="1:2">
      <c r="A2" t="s">
        <v>78</v>
      </c>
      <c r="B2" s="1">
        <v>44799.372314814813</v>
      </c>
    </row>
    <row r="3" spans="1:2">
      <c r="A3" t="s">
        <v>79</v>
      </c>
      <c r="B3" t="s">
        <v>85</v>
      </c>
    </row>
    <row r="4" spans="1:2">
      <c r="A4" t="s">
        <v>80</v>
      </c>
      <c r="B4" t="s">
        <v>86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16.09.2022</vt:lpstr>
      <vt:lpstr>Dop</vt:lpstr>
      <vt:lpstr>Группа</vt:lpstr>
      <vt:lpstr>Дата_Печати</vt:lpstr>
      <vt:lpstr>Дата_Сост</vt:lpstr>
      <vt:lpstr>Физ_Норма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Отдел питания</cp:lastModifiedBy>
  <cp:lastPrinted>2021-11-09T09:41:33Z</cp:lastPrinted>
  <dcterms:created xsi:type="dcterms:W3CDTF">2002-09-22T07:35:02Z</dcterms:created>
  <dcterms:modified xsi:type="dcterms:W3CDTF">2022-08-31T04:04:15Z</dcterms:modified>
</cp:coreProperties>
</file>