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240" yWindow="135" windowWidth="11355" windowHeight="6150"/>
  </bookViews>
  <sheets>
    <sheet name="16.09.2022" sheetId="1" r:id="rId1"/>
    <sheet name="Dop" sheetId="2" r:id="rId2"/>
  </sheets>
  <definedNames>
    <definedName name="Группа">Dop!$B$3</definedName>
    <definedName name="Дата_Печати">Dop!$B$2</definedName>
    <definedName name="Дата_Сост">Dop!$B$1</definedName>
    <definedName name="С3">'16.09.2022'!#REF!</definedName>
    <definedName name="Физ_Норма">Dop!$B$4</definedName>
  </definedNames>
  <calcPr calcId="125725"/>
</workbook>
</file>

<file path=xl/calcChain.xml><?xml version="1.0" encoding="utf-8"?>
<calcChain xmlns="http://schemas.openxmlformats.org/spreadsheetml/2006/main">
  <c r="A113" i="1"/>
  <c r="D118"/>
  <c r="E76"/>
  <c r="F76"/>
  <c r="G76"/>
  <c r="H76"/>
  <c r="I76"/>
  <c r="D76"/>
  <c r="H40"/>
  <c r="H21"/>
  <c r="D21"/>
  <c r="E198"/>
  <c r="F198"/>
  <c r="G198"/>
  <c r="H198"/>
  <c r="I198"/>
  <c r="D198"/>
  <c r="E178"/>
  <c r="F178"/>
  <c r="G178"/>
  <c r="H178"/>
  <c r="I178"/>
  <c r="D178"/>
  <c r="E157"/>
  <c r="F157"/>
  <c r="G157"/>
  <c r="H157"/>
  <c r="I157"/>
  <c r="J157"/>
  <c r="K157"/>
  <c r="L157"/>
  <c r="M157"/>
  <c r="N157"/>
  <c r="O157"/>
  <c r="P157"/>
  <c r="Q157"/>
  <c r="R157"/>
  <c r="S157"/>
  <c r="T157"/>
  <c r="U157"/>
  <c r="V157"/>
  <c r="W157"/>
  <c r="X157"/>
  <c r="Y157"/>
  <c r="Z157"/>
  <c r="AA157"/>
  <c r="AB157"/>
  <c r="AC157"/>
  <c r="AD157"/>
  <c r="AE157"/>
  <c r="AF157"/>
  <c r="AG157"/>
  <c r="AH157"/>
  <c r="AI157"/>
  <c r="AJ157"/>
  <c r="AK157"/>
  <c r="AL157"/>
  <c r="AM157"/>
  <c r="AN157"/>
  <c r="AO157"/>
  <c r="AP157"/>
  <c r="AQ157"/>
  <c r="AR157"/>
  <c r="AS157"/>
  <c r="AT157"/>
  <c r="AU157"/>
  <c r="AV157"/>
  <c r="AW157"/>
  <c r="AX157"/>
  <c r="AY157"/>
  <c r="AZ157"/>
  <c r="BA157"/>
  <c r="BB157"/>
  <c r="BC157"/>
  <c r="BD157"/>
  <c r="BE157"/>
  <c r="BF157"/>
  <c r="BG157"/>
  <c r="BH157"/>
  <c r="BI157"/>
  <c r="BJ157"/>
  <c r="BK157"/>
  <c r="BL157"/>
  <c r="BM157"/>
  <c r="BN157"/>
  <c r="BO157"/>
  <c r="BP157"/>
  <c r="BQ157"/>
  <c r="BR157"/>
  <c r="BS157"/>
  <c r="BT157"/>
  <c r="BU157"/>
  <c r="BV157"/>
  <c r="BW157"/>
  <c r="BX157"/>
  <c r="BY157"/>
  <c r="BZ157"/>
  <c r="CA157"/>
  <c r="CB157"/>
  <c r="CC157"/>
  <c r="CD157"/>
  <c r="CE157"/>
  <c r="CF157"/>
  <c r="CG157"/>
  <c r="CH157"/>
  <c r="CI157"/>
  <c r="CJ157"/>
  <c r="CK157"/>
  <c r="CL157"/>
  <c r="CM157"/>
  <c r="CN157"/>
  <c r="CO157"/>
  <c r="CP157"/>
  <c r="CQ157"/>
  <c r="CR157"/>
  <c r="CS157"/>
  <c r="CT157"/>
  <c r="CU157"/>
  <c r="CV157"/>
  <c r="CW157"/>
  <c r="CX157"/>
  <c r="CY157"/>
  <c r="CZ157"/>
  <c r="DA157"/>
  <c r="DB157"/>
  <c r="DC157"/>
  <c r="DD157"/>
  <c r="DE157"/>
  <c r="DF157"/>
  <c r="DG157"/>
  <c r="DH157"/>
  <c r="DI157"/>
  <c r="DJ157"/>
  <c r="DK157"/>
  <c r="DL157"/>
  <c r="DM157"/>
  <c r="DN157"/>
  <c r="DO157"/>
  <c r="DP157"/>
  <c r="DQ157"/>
  <c r="DR157"/>
  <c r="DS157"/>
  <c r="DT157"/>
  <c r="DU157"/>
  <c r="DV157"/>
  <c r="DW157"/>
  <c r="DX157"/>
  <c r="DY157"/>
  <c r="DZ157"/>
  <c r="EA157"/>
  <c r="EB157"/>
  <c r="EC157"/>
  <c r="ED157"/>
  <c r="EE157"/>
  <c r="EF157"/>
  <c r="EG157"/>
  <c r="EH157"/>
  <c r="EI157"/>
  <c r="EJ157"/>
  <c r="EK157"/>
  <c r="EL157"/>
  <c r="EM157"/>
  <c r="EN157"/>
  <c r="EO157"/>
  <c r="EP157"/>
  <c r="EQ157"/>
  <c r="ER157"/>
  <c r="ES157"/>
  <c r="ET157"/>
  <c r="EU157"/>
  <c r="EV157"/>
  <c r="EW157"/>
  <c r="EX157"/>
  <c r="EY157"/>
  <c r="EZ157"/>
  <c r="FA157"/>
  <c r="FB157"/>
  <c r="FC157"/>
  <c r="FD157"/>
  <c r="FE157"/>
  <c r="FF157"/>
  <c r="FG157"/>
  <c r="FH157"/>
  <c r="FI157"/>
  <c r="FJ157"/>
  <c r="FK157"/>
  <c r="FL157"/>
  <c r="FM157"/>
  <c r="FN157"/>
  <c r="FO157"/>
  <c r="FP157"/>
  <c r="FQ157"/>
  <c r="FR157"/>
  <c r="FS157"/>
  <c r="FT157"/>
  <c r="FU157"/>
  <c r="FV157"/>
  <c r="FW157"/>
  <c r="FX157"/>
  <c r="FY157"/>
  <c r="FZ157"/>
  <c r="GA157"/>
  <c r="GB157"/>
  <c r="GC157"/>
  <c r="GD157"/>
  <c r="GE157"/>
  <c r="GF157"/>
  <c r="GG157"/>
  <c r="GH157"/>
  <c r="GI157"/>
  <c r="GJ157"/>
  <c r="GK157"/>
  <c r="GL157"/>
  <c r="GM157"/>
  <c r="GN157"/>
  <c r="GO157"/>
  <c r="GP157"/>
  <c r="GQ157"/>
  <c r="GR157"/>
  <c r="GS157"/>
  <c r="GT157"/>
  <c r="GU157"/>
  <c r="GV157"/>
  <c r="GW157"/>
  <c r="GX157"/>
  <c r="GY157"/>
  <c r="GZ157"/>
  <c r="HA157"/>
  <c r="HB157"/>
  <c r="HC157"/>
  <c r="HD157"/>
  <c r="HE157"/>
  <c r="HF157"/>
  <c r="HG157"/>
  <c r="HH157"/>
  <c r="HI157"/>
  <c r="HJ157"/>
  <c r="HK157"/>
  <c r="HL157"/>
  <c r="HM157"/>
  <c r="HN157"/>
  <c r="HO157"/>
  <c r="HP157"/>
  <c r="HQ157"/>
  <c r="HR157"/>
  <c r="HS157"/>
  <c r="HT157"/>
  <c r="HU157"/>
  <c r="HV157"/>
  <c r="HW157"/>
  <c r="HX157"/>
  <c r="HY157"/>
  <c r="HZ157"/>
  <c r="IA157"/>
  <c r="IB157"/>
  <c r="IC157"/>
  <c r="ID157"/>
  <c r="IE157"/>
  <c r="IF157"/>
  <c r="IG157"/>
  <c r="IH157"/>
  <c r="II157"/>
  <c r="IJ157"/>
  <c r="IK157"/>
  <c r="IL157"/>
  <c r="IM157"/>
  <c r="IN157"/>
  <c r="IO157"/>
  <c r="IP157"/>
  <c r="IQ157"/>
  <c r="IR157"/>
  <c r="IS157"/>
  <c r="IT157"/>
  <c r="IU157"/>
  <c r="D157"/>
  <c r="H138"/>
  <c r="D138"/>
  <c r="E138"/>
  <c r="F138"/>
  <c r="G138"/>
  <c r="I138"/>
  <c r="J138"/>
  <c r="K138"/>
  <c r="L138"/>
  <c r="M138"/>
  <c r="N138"/>
  <c r="O138"/>
  <c r="P138"/>
  <c r="Q138"/>
  <c r="R138"/>
  <c r="S138"/>
  <c r="T138"/>
  <c r="U138"/>
  <c r="V138"/>
  <c r="W138"/>
  <c r="X138"/>
  <c r="Y138"/>
  <c r="Z138"/>
  <c r="AA138"/>
  <c r="AB138"/>
  <c r="AC138"/>
  <c r="AD138"/>
  <c r="AE138"/>
  <c r="AF138"/>
  <c r="AG138"/>
  <c r="AH138"/>
  <c r="AI138"/>
  <c r="AJ138"/>
  <c r="AK138"/>
  <c r="AL138"/>
  <c r="AM138"/>
  <c r="AN138"/>
  <c r="AO138"/>
  <c r="AP138"/>
  <c r="AQ138"/>
  <c r="AR138"/>
  <c r="AS138"/>
  <c r="AT138"/>
  <c r="AU138"/>
  <c r="AV138"/>
  <c r="AW138"/>
  <c r="AX138"/>
  <c r="AY138"/>
  <c r="AZ138"/>
  <c r="BA138"/>
  <c r="BB138"/>
  <c r="BC138"/>
  <c r="BD138"/>
  <c r="BE138"/>
  <c r="BF138"/>
  <c r="BG138"/>
  <c r="BH138"/>
  <c r="BI138"/>
  <c r="BJ138"/>
  <c r="BK138"/>
  <c r="BL138"/>
  <c r="BM138"/>
  <c r="BN138"/>
  <c r="BO138"/>
  <c r="BP138"/>
  <c r="BQ138"/>
  <c r="BR138"/>
  <c r="BS138"/>
  <c r="BT138"/>
  <c r="BU138"/>
  <c r="BV138"/>
  <c r="BW138"/>
  <c r="BX138"/>
  <c r="BY138"/>
  <c r="BZ138"/>
  <c r="CA138"/>
  <c r="CB138"/>
  <c r="CC138"/>
  <c r="CD138"/>
  <c r="CE138"/>
  <c r="CF138"/>
  <c r="CG138"/>
  <c r="CH138"/>
  <c r="CI138"/>
  <c r="CJ138"/>
  <c r="CK138"/>
  <c r="CL138"/>
  <c r="CM138"/>
  <c r="CN138"/>
  <c r="CO138"/>
  <c r="CP138"/>
  <c r="CQ138"/>
  <c r="CR138"/>
  <c r="CS138"/>
  <c r="CT138"/>
  <c r="CU138"/>
  <c r="CV138"/>
  <c r="CW138"/>
  <c r="CX138"/>
  <c r="CY138"/>
  <c r="CZ138"/>
  <c r="DA138"/>
  <c r="DB138"/>
  <c r="DC138"/>
  <c r="DD138"/>
  <c r="DE138"/>
  <c r="DF138"/>
  <c r="DG138"/>
  <c r="DH138"/>
  <c r="DI138"/>
  <c r="DJ138"/>
  <c r="DK138"/>
  <c r="DL138"/>
  <c r="DM138"/>
  <c r="DN138"/>
  <c r="DO138"/>
  <c r="DP138"/>
  <c r="DQ138"/>
  <c r="DR138"/>
  <c r="DS138"/>
  <c r="DT138"/>
  <c r="DU138"/>
  <c r="DV138"/>
  <c r="DW138"/>
  <c r="DX138"/>
  <c r="DY138"/>
  <c r="DZ138"/>
  <c r="EA138"/>
  <c r="EB138"/>
  <c r="EC138"/>
  <c r="ED138"/>
  <c r="EE138"/>
  <c r="EF138"/>
  <c r="EG138"/>
  <c r="EH138"/>
  <c r="EI138"/>
  <c r="EJ138"/>
  <c r="EK138"/>
  <c r="EL138"/>
  <c r="EM138"/>
  <c r="EN138"/>
  <c r="EO138"/>
  <c r="EP138"/>
  <c r="EQ138"/>
  <c r="ER138"/>
  <c r="ES138"/>
  <c r="ET138"/>
  <c r="EU138"/>
  <c r="EV138"/>
  <c r="EW138"/>
  <c r="EX138"/>
  <c r="EY138"/>
  <c r="EZ138"/>
  <c r="FA138"/>
  <c r="FB138"/>
  <c r="FC138"/>
  <c r="FD138"/>
  <c r="FE138"/>
  <c r="FF138"/>
  <c r="FG138"/>
  <c r="FH138"/>
  <c r="FI138"/>
  <c r="FJ138"/>
  <c r="FK138"/>
  <c r="FL138"/>
  <c r="FM138"/>
  <c r="FN138"/>
  <c r="FO138"/>
  <c r="FP138"/>
  <c r="FQ138"/>
  <c r="FR138"/>
  <c r="FS138"/>
  <c r="FT138"/>
  <c r="FU138"/>
  <c r="FV138"/>
  <c r="FW138"/>
  <c r="FX138"/>
  <c r="FY138"/>
  <c r="FZ138"/>
  <c r="GA138"/>
  <c r="GB138"/>
  <c r="GC138"/>
  <c r="GD138"/>
  <c r="GE138"/>
  <c r="GF138"/>
  <c r="GG138"/>
  <c r="GH138"/>
  <c r="GI138"/>
  <c r="GJ138"/>
  <c r="GK138"/>
  <c r="GL138"/>
  <c r="GM138"/>
  <c r="GN138"/>
  <c r="GO138"/>
  <c r="GP138"/>
  <c r="GQ138"/>
  <c r="GR138"/>
  <c r="GS138"/>
  <c r="GT138"/>
  <c r="GU138"/>
  <c r="GV138"/>
  <c r="GW138"/>
  <c r="GX138"/>
  <c r="GY138"/>
  <c r="GZ138"/>
  <c r="HA138"/>
  <c r="HB138"/>
  <c r="HC138"/>
  <c r="HD138"/>
  <c r="HE138"/>
  <c r="HF138"/>
  <c r="HG138"/>
  <c r="HH138"/>
  <c r="HI138"/>
  <c r="HJ138"/>
  <c r="HK138"/>
  <c r="HL138"/>
  <c r="HM138"/>
  <c r="HN138"/>
  <c r="HO138"/>
  <c r="HP138"/>
  <c r="HQ138"/>
  <c r="HR138"/>
  <c r="HS138"/>
  <c r="HT138"/>
  <c r="HU138"/>
  <c r="HV138"/>
  <c r="HW138"/>
  <c r="HX138"/>
  <c r="HY138"/>
  <c r="HZ138"/>
  <c r="IA138"/>
  <c r="IB138"/>
  <c r="IC138"/>
  <c r="ID138"/>
  <c r="IE138"/>
  <c r="IF138"/>
  <c r="IG138"/>
  <c r="IH138"/>
  <c r="II138"/>
  <c r="IJ138"/>
  <c r="IK138"/>
  <c r="IL138"/>
  <c r="IM138"/>
  <c r="IN138"/>
  <c r="IO138"/>
  <c r="IP138"/>
  <c r="IQ138"/>
  <c r="IR138"/>
  <c r="IS138"/>
  <c r="IT138"/>
  <c r="IU138"/>
  <c r="E118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Y118"/>
  <c r="Z118"/>
  <c r="AA118"/>
  <c r="AB118"/>
  <c r="AC118"/>
  <c r="AD118"/>
  <c r="AE118"/>
  <c r="AF118"/>
  <c r="AG118"/>
  <c r="AH118"/>
  <c r="AI118"/>
  <c r="AJ118"/>
  <c r="AK118"/>
  <c r="AL118"/>
  <c r="AM118"/>
  <c r="AN118"/>
  <c r="AO118"/>
  <c r="AP118"/>
  <c r="AQ118"/>
  <c r="AR118"/>
  <c r="AS118"/>
  <c r="AT118"/>
  <c r="AU118"/>
  <c r="AV118"/>
  <c r="AW118"/>
  <c r="AX118"/>
  <c r="AY118"/>
  <c r="AZ118"/>
  <c r="BA118"/>
  <c r="BB118"/>
  <c r="BC118"/>
  <c r="BD118"/>
  <c r="BE118"/>
  <c r="BF118"/>
  <c r="BG118"/>
  <c r="BH118"/>
  <c r="BI118"/>
  <c r="BJ118"/>
  <c r="BK118"/>
  <c r="BL118"/>
  <c r="BM118"/>
  <c r="BN118"/>
  <c r="BO118"/>
  <c r="BP118"/>
  <c r="BQ118"/>
  <c r="BR118"/>
  <c r="BS118"/>
  <c r="BT118"/>
  <c r="BU118"/>
  <c r="BV118"/>
  <c r="BW118"/>
  <c r="BX118"/>
  <c r="BY118"/>
  <c r="BZ118"/>
  <c r="CA118"/>
  <c r="CB118"/>
  <c r="CC118"/>
  <c r="CD118"/>
  <c r="CE118"/>
  <c r="CF118"/>
  <c r="CG118"/>
  <c r="CH118"/>
  <c r="CI118"/>
  <c r="CJ118"/>
  <c r="CK118"/>
  <c r="CL118"/>
  <c r="CM118"/>
  <c r="CN118"/>
  <c r="CO118"/>
  <c r="CP118"/>
  <c r="CQ118"/>
  <c r="CR118"/>
  <c r="CS118"/>
  <c r="CT118"/>
  <c r="CU118"/>
  <c r="CV118"/>
  <c r="CW118"/>
  <c r="CX118"/>
  <c r="CY118"/>
  <c r="CZ118"/>
  <c r="DA118"/>
  <c r="DB118"/>
  <c r="DC118"/>
  <c r="DD118"/>
  <c r="DE118"/>
  <c r="DF118"/>
  <c r="DG118"/>
  <c r="DH118"/>
  <c r="DI118"/>
  <c r="DJ118"/>
  <c r="DK118"/>
  <c r="DL118"/>
  <c r="DM118"/>
  <c r="DN118"/>
  <c r="DO118"/>
  <c r="DP118"/>
  <c r="DQ118"/>
  <c r="DR118"/>
  <c r="DS118"/>
  <c r="DT118"/>
  <c r="DU118"/>
  <c r="DV118"/>
  <c r="DW118"/>
  <c r="DX118"/>
  <c r="DY118"/>
  <c r="DZ118"/>
  <c r="EA118"/>
  <c r="EB118"/>
  <c r="EC118"/>
  <c r="ED118"/>
  <c r="EE118"/>
  <c r="EF118"/>
  <c r="EG118"/>
  <c r="EH118"/>
  <c r="EI118"/>
  <c r="EJ118"/>
  <c r="EK118"/>
  <c r="EL118"/>
  <c r="EM118"/>
  <c r="EN118"/>
  <c r="EO118"/>
  <c r="EP118"/>
  <c r="EQ118"/>
  <c r="ER118"/>
  <c r="ES118"/>
  <c r="ET118"/>
  <c r="EU118"/>
  <c r="EV118"/>
  <c r="EW118"/>
  <c r="EX118"/>
  <c r="EY118"/>
  <c r="EZ118"/>
  <c r="FA118"/>
  <c r="FB118"/>
  <c r="FC118"/>
  <c r="FD118"/>
  <c r="FE118"/>
  <c r="FF118"/>
  <c r="FG118"/>
  <c r="FH118"/>
  <c r="FI118"/>
  <c r="FJ118"/>
  <c r="FK118"/>
  <c r="FL118"/>
  <c r="FM118"/>
  <c r="FN118"/>
  <c r="FO118"/>
  <c r="FP118"/>
  <c r="FQ118"/>
  <c r="FR118"/>
  <c r="FS118"/>
  <c r="FT118"/>
  <c r="FU118"/>
  <c r="FV118"/>
  <c r="FW118"/>
  <c r="FX118"/>
  <c r="FY118"/>
  <c r="FZ118"/>
  <c r="GA118"/>
  <c r="GB118"/>
  <c r="GC118"/>
  <c r="GD118"/>
  <c r="GE118"/>
  <c r="GF118"/>
  <c r="GG118"/>
  <c r="GH118"/>
  <c r="GI118"/>
  <c r="GJ118"/>
  <c r="GK118"/>
  <c r="GL118"/>
  <c r="GM118"/>
  <c r="GN118"/>
  <c r="GO118"/>
  <c r="GP118"/>
  <c r="GQ118"/>
  <c r="GR118"/>
  <c r="GS118"/>
  <c r="GT118"/>
  <c r="GU118"/>
  <c r="GV118"/>
  <c r="GW118"/>
  <c r="GX118"/>
  <c r="GY118"/>
  <c r="GZ118"/>
  <c r="HA118"/>
  <c r="HB118"/>
  <c r="HC118"/>
  <c r="HD118"/>
  <c r="HE118"/>
  <c r="HF118"/>
  <c r="HG118"/>
  <c r="HH118"/>
  <c r="HI118"/>
  <c r="HJ118"/>
  <c r="HK118"/>
  <c r="HL118"/>
  <c r="HM118"/>
  <c r="HN118"/>
  <c r="HO118"/>
  <c r="HP118"/>
  <c r="HQ118"/>
  <c r="HR118"/>
  <c r="HS118"/>
  <c r="HT118"/>
  <c r="HU118"/>
  <c r="HV118"/>
  <c r="HW118"/>
  <c r="HX118"/>
  <c r="HY118"/>
  <c r="HZ118"/>
  <c r="IA118"/>
  <c r="IB118"/>
  <c r="IC118"/>
  <c r="ID118"/>
  <c r="IE118"/>
  <c r="IF118"/>
  <c r="IG118"/>
  <c r="IH118"/>
  <c r="II118"/>
  <c r="IJ118"/>
  <c r="IK118"/>
  <c r="IL118"/>
  <c r="IM118"/>
  <c r="IN118"/>
  <c r="IO118"/>
  <c r="IP118"/>
  <c r="IQ118"/>
  <c r="IR118"/>
  <c r="IS118"/>
  <c r="IT118"/>
  <c r="IU118"/>
  <c r="E96"/>
  <c r="F96"/>
  <c r="G96"/>
  <c r="H96"/>
  <c r="I96"/>
  <c r="J96"/>
  <c r="K96"/>
  <c r="K199" s="1"/>
  <c r="L96"/>
  <c r="M96"/>
  <c r="N96"/>
  <c r="O96"/>
  <c r="O199" s="1"/>
  <c r="P96"/>
  <c r="Q96"/>
  <c r="Q199" s="1"/>
  <c r="R96"/>
  <c r="S96"/>
  <c r="S199" s="1"/>
  <c r="T96"/>
  <c r="U96"/>
  <c r="U199" s="1"/>
  <c r="V96"/>
  <c r="W96"/>
  <c r="W199" s="1"/>
  <c r="X96"/>
  <c r="Y96"/>
  <c r="Y199" s="1"/>
  <c r="Z96"/>
  <c r="AA96"/>
  <c r="AA199" s="1"/>
  <c r="AB96"/>
  <c r="AC96"/>
  <c r="AD96"/>
  <c r="AE96"/>
  <c r="AE199" s="1"/>
  <c r="AF96"/>
  <c r="AG96"/>
  <c r="AG199" s="1"/>
  <c r="AH96"/>
  <c r="AI96"/>
  <c r="AI199" s="1"/>
  <c r="AJ96"/>
  <c r="AK96"/>
  <c r="AK199" s="1"/>
  <c r="AL96"/>
  <c r="AM96"/>
  <c r="AM199" s="1"/>
  <c r="AN96"/>
  <c r="AO96"/>
  <c r="AO199" s="1"/>
  <c r="AP96"/>
  <c r="AQ96"/>
  <c r="AQ199" s="1"/>
  <c r="AR96"/>
  <c r="AS96"/>
  <c r="AS199" s="1"/>
  <c r="AT96"/>
  <c r="AU96"/>
  <c r="AU199" s="1"/>
  <c r="AV96"/>
  <c r="AW96"/>
  <c r="AW199" s="1"/>
  <c r="AX96"/>
  <c r="AY96"/>
  <c r="AY199" s="1"/>
  <c r="AZ96"/>
  <c r="BA96"/>
  <c r="BA199" s="1"/>
  <c r="BB96"/>
  <c r="BC96"/>
  <c r="BC199" s="1"/>
  <c r="BD96"/>
  <c r="BE96"/>
  <c r="BE199" s="1"/>
  <c r="BF96"/>
  <c r="BG96"/>
  <c r="BG199" s="1"/>
  <c r="BH96"/>
  <c r="BI96"/>
  <c r="BI199" s="1"/>
  <c r="BJ96"/>
  <c r="BK96"/>
  <c r="BK199" s="1"/>
  <c r="BL96"/>
  <c r="BM96"/>
  <c r="BM199" s="1"/>
  <c r="BN96"/>
  <c r="BO96"/>
  <c r="BO199" s="1"/>
  <c r="BP96"/>
  <c r="BQ96"/>
  <c r="BQ199" s="1"/>
  <c r="BR96"/>
  <c r="BS96"/>
  <c r="BS199" s="1"/>
  <c r="BT96"/>
  <c r="BU96"/>
  <c r="BU199" s="1"/>
  <c r="BV96"/>
  <c r="BW96"/>
  <c r="BW199" s="1"/>
  <c r="BX96"/>
  <c r="BY96"/>
  <c r="BZ96"/>
  <c r="CA96"/>
  <c r="CA199" s="1"/>
  <c r="CB96"/>
  <c r="CC96"/>
  <c r="CD96"/>
  <c r="CE96"/>
  <c r="CF96"/>
  <c r="CG96"/>
  <c r="CH96"/>
  <c r="CI96"/>
  <c r="CJ96"/>
  <c r="CK96"/>
  <c r="CL96"/>
  <c r="CM96"/>
  <c r="CN96"/>
  <c r="CO96"/>
  <c r="CP96"/>
  <c r="CQ96"/>
  <c r="CR96"/>
  <c r="CS96"/>
  <c r="CT96"/>
  <c r="CU96"/>
  <c r="CV96"/>
  <c r="CW96"/>
  <c r="CX96"/>
  <c r="CY96"/>
  <c r="CZ96"/>
  <c r="DA96"/>
  <c r="DB96"/>
  <c r="DC96"/>
  <c r="DD96"/>
  <c r="DE96"/>
  <c r="DF96"/>
  <c r="DG96"/>
  <c r="DH96"/>
  <c r="DI96"/>
  <c r="DJ96"/>
  <c r="DK96"/>
  <c r="DL96"/>
  <c r="DM96"/>
  <c r="DN96"/>
  <c r="DO96"/>
  <c r="DP96"/>
  <c r="DQ96"/>
  <c r="DR96"/>
  <c r="DS96"/>
  <c r="DT96"/>
  <c r="DU96"/>
  <c r="DV96"/>
  <c r="DW96"/>
  <c r="DX96"/>
  <c r="DY96"/>
  <c r="DZ96"/>
  <c r="EA96"/>
  <c r="EB96"/>
  <c r="EC96"/>
  <c r="ED96"/>
  <c r="EE96"/>
  <c r="EF96"/>
  <c r="EG96"/>
  <c r="EH96"/>
  <c r="EI96"/>
  <c r="EJ96"/>
  <c r="EK96"/>
  <c r="EL96"/>
  <c r="EM96"/>
  <c r="EN96"/>
  <c r="EO96"/>
  <c r="EP96"/>
  <c r="EQ96"/>
  <c r="ER96"/>
  <c r="ES96"/>
  <c r="ET96"/>
  <c r="EU96"/>
  <c r="EV96"/>
  <c r="EW96"/>
  <c r="EX96"/>
  <c r="EY96"/>
  <c r="EZ96"/>
  <c r="FA96"/>
  <c r="FB96"/>
  <c r="FC96"/>
  <c r="FD96"/>
  <c r="FE96"/>
  <c r="FF96"/>
  <c r="FG96"/>
  <c r="FH96"/>
  <c r="FI96"/>
  <c r="FJ96"/>
  <c r="FK96"/>
  <c r="FL96"/>
  <c r="FM96"/>
  <c r="FN96"/>
  <c r="FO96"/>
  <c r="FP96"/>
  <c r="FQ96"/>
  <c r="FR96"/>
  <c r="FS96"/>
  <c r="FT96"/>
  <c r="FU96"/>
  <c r="FV96"/>
  <c r="FW96"/>
  <c r="FX96"/>
  <c r="FY96"/>
  <c r="FZ96"/>
  <c r="GA96"/>
  <c r="GB96"/>
  <c r="GC96"/>
  <c r="GD96"/>
  <c r="GE96"/>
  <c r="GF96"/>
  <c r="GG96"/>
  <c r="GH96"/>
  <c r="GI96"/>
  <c r="GJ96"/>
  <c r="GK96"/>
  <c r="GL96"/>
  <c r="GM96"/>
  <c r="GN96"/>
  <c r="GO96"/>
  <c r="GP96"/>
  <c r="GQ96"/>
  <c r="GR96"/>
  <c r="GS96"/>
  <c r="GT96"/>
  <c r="GU96"/>
  <c r="GV96"/>
  <c r="GW96"/>
  <c r="GX96"/>
  <c r="GY96"/>
  <c r="GZ96"/>
  <c r="HA96"/>
  <c r="HB96"/>
  <c r="HC96"/>
  <c r="HD96"/>
  <c r="HE96"/>
  <c r="HF96"/>
  <c r="HG96"/>
  <c r="HH96"/>
  <c r="HI96"/>
  <c r="HJ96"/>
  <c r="HK96"/>
  <c r="HL96"/>
  <c r="HM96"/>
  <c r="HN96"/>
  <c r="HO96"/>
  <c r="HP96"/>
  <c r="HQ96"/>
  <c r="HR96"/>
  <c r="HS96"/>
  <c r="HT96"/>
  <c r="HU96"/>
  <c r="HV96"/>
  <c r="HW96"/>
  <c r="HX96"/>
  <c r="HY96"/>
  <c r="HZ96"/>
  <c r="IA96"/>
  <c r="IB96"/>
  <c r="IC96"/>
  <c r="ID96"/>
  <c r="IE96"/>
  <c r="IF96"/>
  <c r="IG96"/>
  <c r="IH96"/>
  <c r="II96"/>
  <c r="IJ96"/>
  <c r="IK96"/>
  <c r="IL96"/>
  <c r="IM96"/>
  <c r="IN96"/>
  <c r="IO96"/>
  <c r="IP96"/>
  <c r="IQ96"/>
  <c r="IR96"/>
  <c r="IS96"/>
  <c r="IT96"/>
  <c r="IU96"/>
  <c r="D96"/>
  <c r="E77"/>
  <c r="F77"/>
  <c r="G77"/>
  <c r="H77"/>
  <c r="I77"/>
  <c r="D77"/>
  <c r="E60"/>
  <c r="F60"/>
  <c r="G60"/>
  <c r="H60"/>
  <c r="I60"/>
  <c r="D60"/>
  <c r="E40"/>
  <c r="F40"/>
  <c r="G40"/>
  <c r="I40"/>
  <c r="D40"/>
  <c r="E21"/>
  <c r="E199" s="1"/>
  <c r="F21"/>
  <c r="G21"/>
  <c r="G199" s="1"/>
  <c r="I21"/>
  <c r="BY199"/>
  <c r="AC199"/>
  <c r="M199"/>
  <c r="A196"/>
  <c r="C196"/>
  <c r="A195"/>
  <c r="C195"/>
  <c r="A194"/>
  <c r="C194"/>
  <c r="A193"/>
  <c r="C193"/>
  <c r="A192"/>
  <c r="C192"/>
  <c r="A191"/>
  <c r="C191"/>
  <c r="A190"/>
  <c r="C190"/>
  <c r="A187"/>
  <c r="C187"/>
  <c r="A186"/>
  <c r="C186"/>
  <c r="A185"/>
  <c r="C185"/>
  <c r="A184"/>
  <c r="C184"/>
  <c r="A183"/>
  <c r="C183"/>
  <c r="A176"/>
  <c r="C176"/>
  <c r="A175"/>
  <c r="C175"/>
  <c r="A174"/>
  <c r="C174"/>
  <c r="A173"/>
  <c r="C173"/>
  <c r="A172"/>
  <c r="C172"/>
  <c r="A171"/>
  <c r="C171"/>
  <c r="A170"/>
  <c r="C170"/>
  <c r="A169"/>
  <c r="C169"/>
  <c r="A166"/>
  <c r="C166"/>
  <c r="A165"/>
  <c r="C165"/>
  <c r="A164"/>
  <c r="C164"/>
  <c r="A163"/>
  <c r="C163"/>
  <c r="A162"/>
  <c r="C162"/>
  <c r="A161"/>
  <c r="C161"/>
  <c r="A155"/>
  <c r="C155"/>
  <c r="A154"/>
  <c r="C154"/>
  <c r="A153"/>
  <c r="C153"/>
  <c r="A152"/>
  <c r="C152"/>
  <c r="A151"/>
  <c r="C151"/>
  <c r="A150"/>
  <c r="C150"/>
  <c r="A149"/>
  <c r="C149"/>
  <c r="A146"/>
  <c r="C146"/>
  <c r="A145"/>
  <c r="C145"/>
  <c r="C144"/>
  <c r="A143"/>
  <c r="C143"/>
  <c r="A142"/>
  <c r="C142"/>
  <c r="A136"/>
  <c r="C136"/>
  <c r="A135"/>
  <c r="C135"/>
  <c r="A134"/>
  <c r="C134"/>
  <c r="A133"/>
  <c r="C133"/>
  <c r="A132"/>
  <c r="C132"/>
  <c r="A131"/>
  <c r="C131"/>
  <c r="C130"/>
  <c r="A127"/>
  <c r="C127"/>
  <c r="A126"/>
  <c r="C126"/>
  <c r="A125"/>
  <c r="C125"/>
  <c r="A124"/>
  <c r="C124"/>
  <c r="A123"/>
  <c r="C123"/>
  <c r="A116"/>
  <c r="C116"/>
  <c r="A115"/>
  <c r="C115"/>
  <c r="A114"/>
  <c r="C114"/>
  <c r="A112"/>
  <c r="C112"/>
  <c r="A111"/>
  <c r="C111"/>
  <c r="A110"/>
  <c r="C110"/>
  <c r="A109"/>
  <c r="C109"/>
  <c r="A108"/>
  <c r="C108"/>
  <c r="A105"/>
  <c r="C105"/>
  <c r="A104"/>
  <c r="C104"/>
  <c r="A103"/>
  <c r="C103"/>
  <c r="A102"/>
  <c r="C102"/>
  <c r="A101"/>
  <c r="C101"/>
  <c r="A100"/>
  <c r="C100"/>
  <c r="A94"/>
  <c r="C94"/>
  <c r="A93"/>
  <c r="C93"/>
  <c r="A92"/>
  <c r="C92"/>
  <c r="A91"/>
  <c r="C91"/>
  <c r="A90"/>
  <c r="C90"/>
  <c r="A89"/>
  <c r="C89"/>
  <c r="C88"/>
  <c r="A85"/>
  <c r="C85"/>
  <c r="A84"/>
  <c r="C84"/>
  <c r="A83"/>
  <c r="C83"/>
  <c r="A82"/>
  <c r="C82"/>
  <c r="A81"/>
  <c r="C81"/>
  <c r="A75"/>
  <c r="C75"/>
  <c r="A74"/>
  <c r="C74"/>
  <c r="A73"/>
  <c r="C73"/>
  <c r="A72"/>
  <c r="C72"/>
  <c r="A71"/>
  <c r="C71"/>
  <c r="A70"/>
  <c r="C70"/>
  <c r="A67"/>
  <c r="C67"/>
  <c r="A66"/>
  <c r="C66"/>
  <c r="A65"/>
  <c r="C65"/>
  <c r="A64"/>
  <c r="C64"/>
  <c r="A63"/>
  <c r="C63"/>
  <c r="A58"/>
  <c r="C58"/>
  <c r="A57"/>
  <c r="C57"/>
  <c r="A56"/>
  <c r="C56"/>
  <c r="A55"/>
  <c r="C55"/>
  <c r="A54"/>
  <c r="C54"/>
  <c r="A53"/>
  <c r="C53"/>
  <c r="A52"/>
  <c r="C52"/>
  <c r="A51"/>
  <c r="C51"/>
  <c r="A48"/>
  <c r="C48"/>
  <c r="A47"/>
  <c r="C47"/>
  <c r="A46"/>
  <c r="C46"/>
  <c r="A45"/>
  <c r="C45"/>
  <c r="A44"/>
  <c r="C44"/>
  <c r="A38"/>
  <c r="C38"/>
  <c r="A37"/>
  <c r="C37"/>
  <c r="A36"/>
  <c r="C36"/>
  <c r="A35"/>
  <c r="C35"/>
  <c r="A34"/>
  <c r="C34"/>
  <c r="A33"/>
  <c r="C33"/>
  <c r="A32"/>
  <c r="C32"/>
  <c r="A29"/>
  <c r="C29"/>
  <c r="A28"/>
  <c r="C28"/>
  <c r="C27"/>
  <c r="A26"/>
  <c r="C26"/>
  <c r="A25"/>
  <c r="C25"/>
  <c r="A19"/>
  <c r="C19"/>
  <c r="A18"/>
  <c r="C18"/>
  <c r="A17"/>
  <c r="C17"/>
  <c r="A16"/>
  <c r="C16"/>
  <c r="A15"/>
  <c r="C15"/>
  <c r="A14"/>
  <c r="C14"/>
  <c r="A13"/>
  <c r="C13"/>
  <c r="A12"/>
  <c r="C12"/>
  <c r="A9"/>
  <c r="C9"/>
  <c r="A8"/>
  <c r="C8"/>
  <c r="A7"/>
  <c r="C7"/>
  <c r="A6"/>
  <c r="C6"/>
  <c r="A5"/>
  <c r="C5"/>
  <c r="D199" l="1"/>
  <c r="H199"/>
  <c r="CB199"/>
  <c r="BZ199"/>
  <c r="BX199"/>
  <c r="BV199"/>
  <c r="BT199"/>
  <c r="BR199"/>
  <c r="BP199"/>
  <c r="BN199"/>
  <c r="BL199"/>
  <c r="BJ199"/>
  <c r="BH199"/>
  <c r="BF199"/>
  <c r="BD199"/>
  <c r="BB199"/>
  <c r="AZ199"/>
  <c r="AX199"/>
  <c r="AV199"/>
  <c r="AT199"/>
  <c r="AR199"/>
  <c r="AP199"/>
  <c r="AN199"/>
  <c r="AL199"/>
  <c r="AJ199"/>
  <c r="AH199"/>
  <c r="AF199"/>
  <c r="AD199"/>
  <c r="AB199"/>
  <c r="Z199"/>
  <c r="X199"/>
  <c r="V199"/>
  <c r="T199"/>
  <c r="R199"/>
  <c r="P199"/>
  <c r="N199"/>
  <c r="L199"/>
  <c r="J199"/>
  <c r="I199"/>
  <c r="F199"/>
</calcChain>
</file>

<file path=xl/sharedStrings.xml><?xml version="1.0" encoding="utf-8"?>
<sst xmlns="http://schemas.openxmlformats.org/spreadsheetml/2006/main" count="284" uniqueCount="171">
  <si>
    <t>всего</t>
  </si>
  <si>
    <t>Белки, г</t>
  </si>
  <si>
    <t>в т.ч. жив.</t>
  </si>
  <si>
    <t>в т.ч. раст.</t>
  </si>
  <si>
    <t>ЭЦ, ккал</t>
  </si>
  <si>
    <t>Жиры, г</t>
  </si>
  <si>
    <t>НЖК</t>
  </si>
  <si>
    <t>ПНЖК</t>
  </si>
  <si>
    <t>Холестерин</t>
  </si>
  <si>
    <t>МД</t>
  </si>
  <si>
    <t>Крахмал</t>
  </si>
  <si>
    <t>ПВ</t>
  </si>
  <si>
    <t>РПВ</t>
  </si>
  <si>
    <t>НПВ</t>
  </si>
  <si>
    <t>Органические кислоты</t>
  </si>
  <si>
    <t>Зола</t>
  </si>
  <si>
    <t>Na</t>
  </si>
  <si>
    <t>K</t>
  </si>
  <si>
    <t>Ca</t>
  </si>
  <si>
    <t>Mg</t>
  </si>
  <si>
    <t>P</t>
  </si>
  <si>
    <t>Fe</t>
  </si>
  <si>
    <t>B</t>
  </si>
  <si>
    <t>РР</t>
  </si>
  <si>
    <t>НЭ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</si>
  <si>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</si>
  <si>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</si>
  <si>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</si>
  <si>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</si>
  <si>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</si>
  <si>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</si>
  <si>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</si>
  <si>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</si>
  <si>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</si>
  <si>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</si>
  <si>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</si>
  <si>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</si>
  <si>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</si>
  <si>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</si>
  <si>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</si>
  <si>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</si>
  <si>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</si>
  <si>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</si>
  <si>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</si>
  <si>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</si>
  <si>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</si>
  <si>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</si>
  <si>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</si>
  <si>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</si>
  <si>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</si>
  <si>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</si>
  <si>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</si>
  <si>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</si>
  <si>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</si>
  <si>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</si>
  <si>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</si>
  <si>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</si>
  <si>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</si>
  <si>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</si>
  <si>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</si>
  <si>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</si>
  <si>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</si>
  <si>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</si>
  <si>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</si>
  <si>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</si>
  <si>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</si>
  <si>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</si>
  <si>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</si>
  <si>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Ph</t>
  </si>
  <si>
    <t>МЖК</t>
  </si>
  <si>
    <t>А,мг</t>
  </si>
  <si>
    <t>РЭ,мкг</t>
  </si>
  <si>
    <t>ТЭ,мг</t>
  </si>
  <si>
    <t>Витамины, мг</t>
  </si>
  <si>
    <t>Минеральные элементы, мг</t>
  </si>
  <si>
    <t>Вы-ход, г</t>
  </si>
  <si>
    <t>Угле-воды, г</t>
  </si>
  <si>
    <t>Дата составления</t>
  </si>
  <si>
    <t>Дата печати</t>
  </si>
  <si>
    <t>Группа</t>
  </si>
  <si>
    <t>Физ.Норма</t>
  </si>
  <si>
    <t>Но-мер рец.</t>
  </si>
  <si>
    <t>Прием пищи, наименование изделий (блюд)</t>
  </si>
  <si>
    <t>Вита-мин С, мг</t>
  </si>
  <si>
    <t>1 день</t>
  </si>
  <si>
    <t>7-11 завтрак</t>
  </si>
  <si>
    <t>без физ.норм</t>
  </si>
  <si>
    <t>Завтрак</t>
  </si>
  <si>
    <t>Гуляш из мяса говядины</t>
  </si>
  <si>
    <t>Каша гречневая рассыпчатая</t>
  </si>
  <si>
    <t>Чай</t>
  </si>
  <si>
    <t>Хлеб крестьянский с Валитек-8</t>
  </si>
  <si>
    <t>Хлеб ржаной</t>
  </si>
  <si>
    <t>Итого за 'Завтрак'</t>
  </si>
  <si>
    <t>Итого за день</t>
  </si>
  <si>
    <t>2 день</t>
  </si>
  <si>
    <t>Обед</t>
  </si>
  <si>
    <t>Горошек зеленый</t>
  </si>
  <si>
    <t>Суп картофельный с рыбой</t>
  </si>
  <si>
    <t>Биточки (котлеты) из мяса говядины с морковью</t>
  </si>
  <si>
    <t>Соус красный основной</t>
  </si>
  <si>
    <t>Макаронные изделия отварные</t>
  </si>
  <si>
    <t>Компот из сухофруктов</t>
  </si>
  <si>
    <t>Итого за 'Обед'</t>
  </si>
  <si>
    <t>3 день</t>
  </si>
  <si>
    <t>Салат из припущенной моркови с растительным маслом</t>
  </si>
  <si>
    <t>Запеканка (сырники) из творога</t>
  </si>
  <si>
    <t>Молоко сгущенное</t>
  </si>
  <si>
    <t>Кисель с витаминами Витошка</t>
  </si>
  <si>
    <t>Батон с каротином</t>
  </si>
  <si>
    <t>4 день</t>
  </si>
  <si>
    <t>Салат из белокочанной капусты с морковью и растительным маслом</t>
  </si>
  <si>
    <t>Суп-пюре гороховый</t>
  </si>
  <si>
    <t>Гренки (сухарики)</t>
  </si>
  <si>
    <t>Запеканка картофельная, фаршированная отварным мясом говядины (вариант 2)</t>
  </si>
  <si>
    <t>Компот из чернослива и изюма</t>
  </si>
  <si>
    <t>5 день</t>
  </si>
  <si>
    <t>Тефтели из мяса говядины</t>
  </si>
  <si>
    <t>Рагу из овощей</t>
  </si>
  <si>
    <t>Компот из изюма</t>
  </si>
  <si>
    <t>6 день</t>
  </si>
  <si>
    <t>Салат из отварной свеклы с растительным маслом</t>
  </si>
  <si>
    <t>Суп картофельный с крупой</t>
  </si>
  <si>
    <t>Мясо говядины отварное</t>
  </si>
  <si>
    <t>Зразы или рулет из рыбы (минтай)</t>
  </si>
  <si>
    <t xml:space="preserve">Рис припущенный с овощами </t>
  </si>
  <si>
    <t>Чай с лимоном</t>
  </si>
  <si>
    <t>7 день</t>
  </si>
  <si>
    <t>Биточки (котлеты) из мяса кур (вариант 2)</t>
  </si>
  <si>
    <t>Напиток из шиповника (вариант 2)</t>
  </si>
  <si>
    <t>8 день</t>
  </si>
  <si>
    <t>Салат из отварного картофеля, моркови и репчатого лука с растительным маслом</t>
  </si>
  <si>
    <t>Суп-лапша на курином бульоне</t>
  </si>
  <si>
    <t>9 день</t>
  </si>
  <si>
    <t>Рыба, тушенная с овощами</t>
  </si>
  <si>
    <t>Картофельное пюре</t>
  </si>
  <si>
    <t>Напиток с витаминами Витошка</t>
  </si>
  <si>
    <t>10 день</t>
  </si>
  <si>
    <t>Огурец соленый</t>
  </si>
  <si>
    <t>Рассольник с крупой и сметаной (вариант 2)</t>
  </si>
  <si>
    <t>Голубцы с мясом говядины и рисом (ленивые)</t>
  </si>
  <si>
    <t>Компот из чернослива</t>
  </si>
  <si>
    <t>Биточки (котлеты) из мяса говядины с крупой (геркулес)</t>
  </si>
  <si>
    <t>Суп картофельный с макаронными изделиями</t>
  </si>
  <si>
    <t>Фрикадельки мясные</t>
  </si>
  <si>
    <t>Печень тушеная (безмолочное)</t>
  </si>
  <si>
    <t>Запеканка картофельная, фаршированная отварным мясом говядины с овощами</t>
  </si>
  <si>
    <t>Огурец свежий</t>
  </si>
  <si>
    <t>Щи из свежей капусты со сметаной (вариант 2)</t>
  </si>
  <si>
    <t>Рыба, запеченная в омлете</t>
  </si>
  <si>
    <t>Каша рисовая рассыпчатая</t>
  </si>
  <si>
    <t>Омлет запеченный или паровой</t>
  </si>
  <si>
    <t>Какао с молоком и витаминами Витошка</t>
  </si>
  <si>
    <t>Булочные изделия (в ассортименте)</t>
  </si>
  <si>
    <t>Суп картофельный с бобовыми</t>
  </si>
  <si>
    <t>Фрикадельки из мяса говядины припущенные</t>
  </si>
  <si>
    <t>Мясо кур отварное (порц., без кости)</t>
  </si>
  <si>
    <t>Суп-пюре из картофеля</t>
  </si>
  <si>
    <t>Салат из свежих томатов с растительным маслом</t>
  </si>
  <si>
    <t>Борщ с картофелем</t>
  </si>
  <si>
    <t>Бефстроганов из отварного мяса говядины</t>
  </si>
  <si>
    <t>Капуста тушеная</t>
  </si>
  <si>
    <t>Итого за период</t>
  </si>
  <si>
    <t>телефон: 8 (34383) 3-37-01</t>
  </si>
  <si>
    <t>e-mail: pitanie_sptc@ekarpinsk.ru</t>
  </si>
  <si>
    <t xml:space="preserve">01.09.2022 г. </t>
  </si>
  <si>
    <r>
      <t>В</t>
    </r>
    <r>
      <rPr>
        <vertAlign val="subscript"/>
        <sz val="10"/>
        <rFont val="Times New Roman"/>
        <family val="1"/>
        <charset val="204"/>
      </rPr>
      <t>1</t>
    </r>
  </si>
  <si>
    <r>
      <t>В</t>
    </r>
    <r>
      <rPr>
        <vertAlign val="subscript"/>
        <sz val="10"/>
        <rFont val="Times New Roman"/>
        <family val="1"/>
        <charset val="204"/>
      </rPr>
      <t>2</t>
    </r>
  </si>
  <si>
    <t>пром.</t>
  </si>
  <si>
    <t>Исполнитель.: технолог отдела организации питания МАУ "СПТЦ"</t>
  </si>
  <si>
    <t>Плов из мяса кур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</si>
</sst>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6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vertAlign val="subscript"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164" fontId="0" fillId="0" borderId="0" xfId="0" applyNumberForma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/>
    <xf numFmtId="0" fontId="2" fillId="0" borderId="0" xfId="0" applyFont="1" applyAlignment="1"/>
    <xf numFmtId="0" fontId="2" fillId="0" borderId="1" xfId="0" applyFont="1" applyBorder="1" applyAlignment="1">
      <alignment horizontal="center" wrapText="1"/>
    </xf>
    <xf numFmtId="0" fontId="2" fillId="0" borderId="0" xfId="0" applyNumberFormat="1" applyFont="1" applyAlignment="1">
      <alignment horizontal="center"/>
    </xf>
    <xf numFmtId="49" fontId="2" fillId="0" borderId="0" xfId="0" quotePrefix="1" applyNumberFormat="1" applyFont="1" applyAlignment="1">
      <alignment wrapText="1"/>
    </xf>
    <xf numFmtId="0" fontId="2" fillId="0" borderId="0" xfId="0" applyNumberFormat="1" applyFont="1" applyAlignment="1"/>
    <xf numFmtId="0" fontId="2" fillId="0" borderId="4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wrapText="1"/>
    </xf>
    <xf numFmtId="0" fontId="2" fillId="0" borderId="4" xfId="0" applyNumberFormat="1" applyFont="1" applyBorder="1" applyAlignment="1"/>
    <xf numFmtId="0" fontId="2" fillId="0" borderId="4" xfId="0" applyFont="1" applyBorder="1" applyAlignment="1"/>
    <xf numFmtId="0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/>
    <xf numFmtId="0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wrapText="1"/>
    </xf>
    <xf numFmtId="0" fontId="4" fillId="0" borderId="0" xfId="0" applyNumberFormat="1" applyFont="1" applyAlignment="1"/>
    <xf numFmtId="0" fontId="4" fillId="0" borderId="0" xfId="0" applyFont="1" applyAlignment="1"/>
    <xf numFmtId="49" fontId="2" fillId="0" borderId="0" xfId="0" applyNumberFormat="1" applyFont="1" applyAlignment="1">
      <alignment wrapText="1"/>
    </xf>
    <xf numFmtId="49" fontId="2" fillId="0" borderId="4" xfId="0" applyNumberFormat="1" applyFont="1" applyBorder="1" applyAlignment="1"/>
    <xf numFmtId="0" fontId="5" fillId="0" borderId="0" xfId="0" applyFont="1" applyFill="1" applyBorder="1" applyAlignment="1">
      <alignment horizontal="left"/>
    </xf>
    <xf numFmtId="0" fontId="2" fillId="0" borderId="4" xfId="0" applyNumberFormat="1" applyFont="1" applyBorder="1" applyAlignment="1">
      <alignment horizontal="left"/>
    </xf>
    <xf numFmtId="2" fontId="2" fillId="0" borderId="0" xfId="0" applyNumberFormat="1" applyFont="1" applyAlignment="1"/>
    <xf numFmtId="2" fontId="2" fillId="0" borderId="4" xfId="0" applyNumberFormat="1" applyFont="1" applyBorder="1" applyAlignment="1"/>
    <xf numFmtId="2" fontId="2" fillId="0" borderId="1" xfId="0" applyNumberFormat="1" applyFont="1" applyBorder="1" applyAlignment="1"/>
    <xf numFmtId="2" fontId="4" fillId="0" borderId="0" xfId="0" applyNumberFormat="1" applyFont="1" applyAlignment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WG237"/>
  <sheetViews>
    <sheetView tabSelected="1" view="pageLayout" topLeftCell="A178" zoomScaleNormal="100" workbookViewId="0">
      <selection activeCell="B88" sqref="B88"/>
    </sheetView>
  </sheetViews>
  <sheetFormatPr defaultRowHeight="12.75" customHeight="1"/>
  <cols>
    <col min="1" max="1" width="5.140625" style="6" customWidth="1"/>
    <col min="2" max="2" width="51.42578125" style="20" customWidth="1"/>
    <col min="3" max="3" width="6.28515625" style="8" customWidth="1"/>
    <col min="4" max="4" width="7.7109375" style="8" customWidth="1"/>
    <col min="5" max="5" width="6.7109375" style="8" hidden="1" customWidth="1"/>
    <col min="6" max="6" width="7.5703125" style="8" customWidth="1"/>
    <col min="7" max="7" width="6.7109375" style="8" hidden="1" customWidth="1"/>
    <col min="8" max="8" width="7.140625" style="8" customWidth="1"/>
    <col min="9" max="9" width="7.85546875" style="24" customWidth="1"/>
    <col min="10" max="22" width="8.85546875" style="8" hidden="1" customWidth="1"/>
    <col min="23" max="23" width="7.140625" style="8" hidden="1" customWidth="1"/>
    <col min="24" max="25" width="5.7109375" style="8" hidden="1" customWidth="1"/>
    <col min="26" max="26" width="7.28515625" style="8" hidden="1" customWidth="1"/>
    <col min="27" max="28" width="5.7109375" style="8" hidden="1" customWidth="1"/>
    <col min="29" max="29" width="7" style="8" hidden="1" customWidth="1"/>
    <col min="30" max="31" width="5.7109375" style="8" hidden="1" customWidth="1"/>
    <col min="32" max="32" width="5" style="8" hidden="1" customWidth="1"/>
    <col min="33" max="33" width="5.7109375" style="8" hidden="1" customWidth="1"/>
    <col min="34" max="34" width="4" style="8" hidden="1" customWidth="1"/>
    <col min="35" max="35" width="8.140625" style="8" hidden="1" customWidth="1"/>
    <col min="36" max="80" width="8.85546875" style="4" hidden="1" customWidth="1"/>
    <col min="81" max="255" width="9.140625" style="4" hidden="1" customWidth="1"/>
    <col min="606" max="16384" width="9.140625" style="4"/>
  </cols>
  <sheetData>
    <row r="1" spans="1:605" ht="12.75" customHeight="1">
      <c r="A1" s="28" t="s">
        <v>81</v>
      </c>
      <c r="B1" s="30" t="s">
        <v>82</v>
      </c>
      <c r="C1" s="32" t="s">
        <v>75</v>
      </c>
      <c r="D1" s="32" t="s">
        <v>1</v>
      </c>
      <c r="E1" s="32"/>
      <c r="F1" s="32" t="s">
        <v>5</v>
      </c>
      <c r="G1" s="32"/>
      <c r="H1" s="32" t="s">
        <v>76</v>
      </c>
      <c r="I1" s="33" t="s">
        <v>4</v>
      </c>
      <c r="J1" s="2" t="s">
        <v>6</v>
      </c>
      <c r="K1" s="2" t="s">
        <v>7</v>
      </c>
      <c r="L1" s="2" t="s">
        <v>69</v>
      </c>
      <c r="M1" s="2" t="s">
        <v>8</v>
      </c>
      <c r="N1" s="2" t="s">
        <v>9</v>
      </c>
      <c r="O1" s="2" t="s">
        <v>10</v>
      </c>
      <c r="P1" s="2" t="s">
        <v>11</v>
      </c>
      <c r="Q1" s="2" t="s">
        <v>12</v>
      </c>
      <c r="R1" s="2" t="s">
        <v>13</v>
      </c>
      <c r="S1" s="2" t="s">
        <v>14</v>
      </c>
      <c r="T1" s="2" t="s">
        <v>15</v>
      </c>
      <c r="U1" s="2" t="s">
        <v>16</v>
      </c>
      <c r="V1" s="2" t="s">
        <v>17</v>
      </c>
      <c r="W1" s="32" t="s">
        <v>74</v>
      </c>
      <c r="X1" s="32"/>
      <c r="Y1" s="32"/>
      <c r="Z1" s="32"/>
      <c r="AA1" s="3" t="s">
        <v>73</v>
      </c>
      <c r="AB1" s="3"/>
      <c r="AC1" s="3"/>
      <c r="AD1" s="3"/>
      <c r="AE1" s="3"/>
      <c r="AF1" s="3"/>
      <c r="AG1" s="3"/>
      <c r="AH1" s="3"/>
      <c r="AI1" s="32" t="s">
        <v>83</v>
      </c>
      <c r="AJ1" s="3" t="s">
        <v>25</v>
      </c>
      <c r="AK1" s="3" t="s">
        <v>26</v>
      </c>
      <c r="AL1" s="3" t="s">
        <v>27</v>
      </c>
      <c r="AM1" s="3" t="s">
        <v>28</v>
      </c>
      <c r="AN1" s="3" t="s">
        <v>29</v>
      </c>
      <c r="AO1" s="3" t="s">
        <v>30</v>
      </c>
      <c r="AP1" s="3" t="s">
        <v>31</v>
      </c>
      <c r="AQ1" s="3" t="s">
        <v>32</v>
      </c>
      <c r="AR1" s="3" t="s">
        <v>33</v>
      </c>
      <c r="AS1" s="3" t="s">
        <v>34</v>
      </c>
      <c r="AT1" s="3" t="s">
        <v>35</v>
      </c>
      <c r="AU1" s="3" t="s">
        <v>36</v>
      </c>
      <c r="AV1" s="3" t="s">
        <v>37</v>
      </c>
      <c r="AW1" s="3" t="s">
        <v>38</v>
      </c>
      <c r="AX1" s="3" t="s">
        <v>39</v>
      </c>
      <c r="AY1" s="3" t="s">
        <v>40</v>
      </c>
      <c r="AZ1" s="3" t="s">
        <v>41</v>
      </c>
      <c r="BA1" s="3" t="s">
        <v>42</v>
      </c>
      <c r="BB1" s="3" t="s">
        <v>43</v>
      </c>
      <c r="BC1" s="3" t="s">
        <v>44</v>
      </c>
      <c r="BD1" s="3" t="s">
        <v>45</v>
      </c>
      <c r="BE1" s="3" t="s">
        <v>46</v>
      </c>
      <c r="BF1" s="3" t="s">
        <v>47</v>
      </c>
      <c r="BG1" s="3" t="s">
        <v>48</v>
      </c>
      <c r="BH1" s="3" t="s">
        <v>49</v>
      </c>
      <c r="BI1" s="3" t="s">
        <v>50</v>
      </c>
      <c r="BJ1" s="3" t="s">
        <v>51</v>
      </c>
      <c r="BK1" s="3" t="s">
        <v>52</v>
      </c>
      <c r="BL1" s="3" t="s">
        <v>53</v>
      </c>
      <c r="BM1" s="3" t="s">
        <v>54</v>
      </c>
      <c r="BN1" s="3" t="s">
        <v>55</v>
      </c>
      <c r="BO1" s="3" t="s">
        <v>56</v>
      </c>
      <c r="BP1" s="3" t="s">
        <v>57</v>
      </c>
      <c r="BQ1" s="3" t="s">
        <v>58</v>
      </c>
      <c r="BR1" s="3" t="s">
        <v>59</v>
      </c>
      <c r="BS1" s="3" t="s">
        <v>60</v>
      </c>
      <c r="BT1" s="3" t="s">
        <v>61</v>
      </c>
      <c r="BU1" s="3" t="s">
        <v>62</v>
      </c>
      <c r="BV1" s="3" t="s">
        <v>63</v>
      </c>
      <c r="BW1" s="3" t="s">
        <v>64</v>
      </c>
      <c r="BX1" s="3" t="s">
        <v>65</v>
      </c>
      <c r="BY1" s="3" t="s">
        <v>66</v>
      </c>
      <c r="BZ1" s="3" t="s">
        <v>67</v>
      </c>
      <c r="CA1" s="3" t="s">
        <v>68</v>
      </c>
      <c r="CB1" s="3"/>
    </row>
    <row r="2" spans="1:605" ht="12.75" customHeight="1">
      <c r="A2" s="29"/>
      <c r="B2" s="31"/>
      <c r="C2" s="32"/>
      <c r="D2" s="5" t="s">
        <v>0</v>
      </c>
      <c r="E2" s="5" t="s">
        <v>2</v>
      </c>
      <c r="F2" s="5" t="s">
        <v>0</v>
      </c>
      <c r="G2" s="5" t="s">
        <v>3</v>
      </c>
      <c r="H2" s="32"/>
      <c r="I2" s="34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 t="s">
        <v>18</v>
      </c>
      <c r="X2" s="2" t="s">
        <v>19</v>
      </c>
      <c r="Y2" s="2" t="s">
        <v>20</v>
      </c>
      <c r="Z2" s="2" t="s">
        <v>21</v>
      </c>
      <c r="AA2" s="2" t="s">
        <v>70</v>
      </c>
      <c r="AB2" s="2" t="s">
        <v>22</v>
      </c>
      <c r="AC2" s="2" t="s">
        <v>71</v>
      </c>
      <c r="AD2" s="2" t="s">
        <v>72</v>
      </c>
      <c r="AE2" s="2" t="s">
        <v>166</v>
      </c>
      <c r="AF2" s="2" t="s">
        <v>167</v>
      </c>
      <c r="AG2" s="2" t="s">
        <v>23</v>
      </c>
      <c r="AH2" s="2" t="s">
        <v>24</v>
      </c>
      <c r="AI2" s="32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</row>
    <row r="3" spans="1:605" ht="12.75" customHeight="1">
      <c r="B3" s="7" t="s">
        <v>84</v>
      </c>
    </row>
    <row r="4" spans="1:605" ht="12.75" customHeight="1">
      <c r="B4" s="7" t="s">
        <v>87</v>
      </c>
    </row>
    <row r="5" spans="1:605" s="12" customFormat="1" ht="12.75" customHeight="1">
      <c r="A5" s="9" t="str">
        <f>"12/8"</f>
        <v>12/8</v>
      </c>
      <c r="B5" s="10" t="s">
        <v>88</v>
      </c>
      <c r="C5" s="11" t="str">
        <f>"100"</f>
        <v>100</v>
      </c>
      <c r="D5" s="11">
        <v>14.89</v>
      </c>
      <c r="E5" s="11">
        <v>14.17</v>
      </c>
      <c r="F5" s="11">
        <v>15.69</v>
      </c>
      <c r="G5" s="11">
        <v>0.09</v>
      </c>
      <c r="H5" s="11">
        <v>5.37</v>
      </c>
      <c r="I5" s="25">
        <v>221.16700000000003</v>
      </c>
      <c r="J5" s="11">
        <v>8.0500000000000007</v>
      </c>
      <c r="K5" s="11">
        <v>0.11</v>
      </c>
      <c r="L5" s="11">
        <v>0</v>
      </c>
      <c r="M5" s="11">
        <v>0</v>
      </c>
      <c r="N5" s="11">
        <v>1.33</v>
      </c>
      <c r="O5" s="11">
        <v>3.41</v>
      </c>
      <c r="P5" s="11">
        <v>0.63</v>
      </c>
      <c r="Q5" s="11">
        <v>0</v>
      </c>
      <c r="R5" s="11">
        <v>0</v>
      </c>
      <c r="S5" s="11">
        <v>0.03</v>
      </c>
      <c r="T5" s="11">
        <v>1.46</v>
      </c>
      <c r="U5" s="11">
        <v>234.7</v>
      </c>
      <c r="V5" s="11">
        <v>279.95999999999998</v>
      </c>
      <c r="W5" s="11">
        <v>15</v>
      </c>
      <c r="X5" s="11">
        <v>19.579999999999998</v>
      </c>
      <c r="Y5" s="11">
        <v>157.01</v>
      </c>
      <c r="Z5" s="11">
        <v>2.25</v>
      </c>
      <c r="AA5" s="11">
        <v>17</v>
      </c>
      <c r="AB5" s="11">
        <v>12.75</v>
      </c>
      <c r="AC5" s="11">
        <v>22.5</v>
      </c>
      <c r="AD5" s="11">
        <v>0.48</v>
      </c>
      <c r="AE5" s="11">
        <v>0.05</v>
      </c>
      <c r="AF5" s="11">
        <v>0.1</v>
      </c>
      <c r="AG5" s="11">
        <v>3.28</v>
      </c>
      <c r="AH5" s="11">
        <v>6.8</v>
      </c>
      <c r="AI5" s="11">
        <v>0.45</v>
      </c>
      <c r="AJ5" s="12">
        <v>0</v>
      </c>
      <c r="AK5" s="12">
        <v>810.97</v>
      </c>
      <c r="AL5" s="12">
        <v>616.70000000000005</v>
      </c>
      <c r="AM5" s="12">
        <v>1165.18</v>
      </c>
      <c r="AN5" s="12">
        <v>1981.66</v>
      </c>
      <c r="AO5" s="12">
        <v>346.28</v>
      </c>
      <c r="AP5" s="12">
        <v>627.29</v>
      </c>
      <c r="AQ5" s="12">
        <v>166.39</v>
      </c>
      <c r="AR5" s="12">
        <v>629.95000000000005</v>
      </c>
      <c r="AS5" s="12">
        <v>842.75</v>
      </c>
      <c r="AT5" s="12">
        <v>812.94</v>
      </c>
      <c r="AU5" s="12">
        <v>1364.83</v>
      </c>
      <c r="AV5" s="12">
        <v>550.79</v>
      </c>
      <c r="AW5" s="12">
        <v>729.89</v>
      </c>
      <c r="AX5" s="12">
        <v>2488.5500000000002</v>
      </c>
      <c r="AY5" s="12">
        <v>220.4</v>
      </c>
      <c r="AZ5" s="12">
        <v>568.96</v>
      </c>
      <c r="BA5" s="12">
        <v>619.12</v>
      </c>
      <c r="BB5" s="12">
        <v>513.95000000000005</v>
      </c>
      <c r="BC5" s="12">
        <v>206.82</v>
      </c>
      <c r="BD5" s="12">
        <v>0.13</v>
      </c>
      <c r="BE5" s="12">
        <v>0.06</v>
      </c>
      <c r="BF5" s="12">
        <v>0.03</v>
      </c>
      <c r="BG5" s="12">
        <v>7.0000000000000007E-2</v>
      </c>
      <c r="BH5" s="12">
        <v>0.08</v>
      </c>
      <c r="BI5" s="12">
        <v>0.38</v>
      </c>
      <c r="BJ5" s="12">
        <v>0</v>
      </c>
      <c r="BK5" s="12">
        <v>1.06</v>
      </c>
      <c r="BL5" s="12">
        <v>0</v>
      </c>
      <c r="BM5" s="12">
        <v>0.32</v>
      </c>
      <c r="BN5" s="12">
        <v>0</v>
      </c>
      <c r="BO5" s="12">
        <v>0</v>
      </c>
      <c r="BP5" s="12">
        <v>0</v>
      </c>
      <c r="BQ5" s="12">
        <v>7.0000000000000007E-2</v>
      </c>
      <c r="BR5" s="12">
        <v>0.11</v>
      </c>
      <c r="BS5" s="12">
        <v>0.86</v>
      </c>
      <c r="BT5" s="12">
        <v>0</v>
      </c>
      <c r="BU5" s="12">
        <v>0</v>
      </c>
      <c r="BV5" s="12">
        <v>7.0000000000000007E-2</v>
      </c>
      <c r="BW5" s="12">
        <v>0.01</v>
      </c>
      <c r="BX5" s="12">
        <v>0</v>
      </c>
      <c r="BY5" s="12">
        <v>0</v>
      </c>
      <c r="BZ5" s="12">
        <v>0</v>
      </c>
      <c r="CA5" s="12">
        <v>0</v>
      </c>
      <c r="CB5" s="12">
        <v>126.45</v>
      </c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</row>
    <row r="6" spans="1:605" s="12" customFormat="1" ht="12.75" customHeight="1">
      <c r="A6" s="9" t="str">
        <f>"39/3"</f>
        <v>39/3</v>
      </c>
      <c r="B6" s="10" t="s">
        <v>89</v>
      </c>
      <c r="C6" s="11" t="str">
        <f>"150"</f>
        <v>150</v>
      </c>
      <c r="D6" s="11">
        <v>6.58</v>
      </c>
      <c r="E6" s="11">
        <v>0</v>
      </c>
      <c r="F6" s="11">
        <v>1.72</v>
      </c>
      <c r="G6" s="11">
        <v>1.72</v>
      </c>
      <c r="H6" s="11">
        <v>34.47</v>
      </c>
      <c r="I6" s="25">
        <v>170.91364949999999</v>
      </c>
      <c r="J6" s="11">
        <v>0.32</v>
      </c>
      <c r="K6" s="11">
        <v>0</v>
      </c>
      <c r="L6" s="11">
        <v>0</v>
      </c>
      <c r="M6" s="11">
        <v>0</v>
      </c>
      <c r="N6" s="11">
        <v>0.73</v>
      </c>
      <c r="O6" s="11">
        <v>28.03</v>
      </c>
      <c r="P6" s="11">
        <v>5.72</v>
      </c>
      <c r="Q6" s="11">
        <v>0</v>
      </c>
      <c r="R6" s="11">
        <v>0</v>
      </c>
      <c r="S6" s="11">
        <v>0</v>
      </c>
      <c r="T6" s="11">
        <v>1.28</v>
      </c>
      <c r="U6" s="11">
        <v>145.29</v>
      </c>
      <c r="V6" s="11">
        <v>200.36</v>
      </c>
      <c r="W6" s="11">
        <v>11.67</v>
      </c>
      <c r="X6" s="11">
        <v>101.25</v>
      </c>
      <c r="Y6" s="11">
        <v>147.84</v>
      </c>
      <c r="Z6" s="11">
        <v>3.47</v>
      </c>
      <c r="AA6" s="11">
        <v>0</v>
      </c>
      <c r="AB6" s="11">
        <v>4.79</v>
      </c>
      <c r="AC6" s="11">
        <v>1.07</v>
      </c>
      <c r="AD6" s="11">
        <v>0.43</v>
      </c>
      <c r="AE6" s="11">
        <v>0.19</v>
      </c>
      <c r="AF6" s="11">
        <v>0.1</v>
      </c>
      <c r="AG6" s="11">
        <v>1.9</v>
      </c>
      <c r="AH6" s="11">
        <v>3.83</v>
      </c>
      <c r="AI6" s="11">
        <v>0</v>
      </c>
      <c r="AJ6" s="12">
        <v>0</v>
      </c>
      <c r="AK6" s="12">
        <v>307.89</v>
      </c>
      <c r="AL6" s="12">
        <v>240.05</v>
      </c>
      <c r="AM6" s="12">
        <v>388.78</v>
      </c>
      <c r="AN6" s="12">
        <v>276.58</v>
      </c>
      <c r="AO6" s="12">
        <v>166.99</v>
      </c>
      <c r="AP6" s="12">
        <v>208.74</v>
      </c>
      <c r="AQ6" s="12">
        <v>93.93</v>
      </c>
      <c r="AR6" s="12">
        <v>308.94</v>
      </c>
      <c r="AS6" s="12">
        <v>302.67</v>
      </c>
      <c r="AT6" s="12">
        <v>584.47</v>
      </c>
      <c r="AU6" s="12">
        <v>575.08000000000004</v>
      </c>
      <c r="AV6" s="12">
        <v>156.56</v>
      </c>
      <c r="AW6" s="12">
        <v>375.73</v>
      </c>
      <c r="AX6" s="12">
        <v>1179.3800000000001</v>
      </c>
      <c r="AY6" s="12">
        <v>0</v>
      </c>
      <c r="AZ6" s="12">
        <v>260.93</v>
      </c>
      <c r="BA6" s="12">
        <v>316.24</v>
      </c>
      <c r="BB6" s="12">
        <v>224.4</v>
      </c>
      <c r="BC6" s="12">
        <v>172.21</v>
      </c>
      <c r="BD6" s="12">
        <v>0</v>
      </c>
      <c r="BE6" s="12">
        <v>0</v>
      </c>
      <c r="BF6" s="12">
        <v>0</v>
      </c>
      <c r="BG6" s="12">
        <v>0</v>
      </c>
      <c r="BH6" s="12">
        <v>0</v>
      </c>
      <c r="BI6" s="12">
        <v>0.01</v>
      </c>
      <c r="BJ6" s="12">
        <v>0</v>
      </c>
      <c r="BK6" s="12">
        <v>0.28000000000000003</v>
      </c>
      <c r="BL6" s="12">
        <v>0</v>
      </c>
      <c r="BM6" s="12">
        <v>0.02</v>
      </c>
      <c r="BN6" s="12">
        <v>0.01</v>
      </c>
      <c r="BO6" s="12">
        <v>0</v>
      </c>
      <c r="BP6" s="12">
        <v>0</v>
      </c>
      <c r="BQ6" s="12">
        <v>0</v>
      </c>
      <c r="BR6" s="12">
        <v>0.01</v>
      </c>
      <c r="BS6" s="12">
        <v>0.56000000000000005</v>
      </c>
      <c r="BT6" s="12">
        <v>0.01</v>
      </c>
      <c r="BU6" s="12">
        <v>0</v>
      </c>
      <c r="BV6" s="12">
        <v>0.55000000000000004</v>
      </c>
      <c r="BW6" s="12">
        <v>0.05</v>
      </c>
      <c r="BX6" s="12">
        <v>0</v>
      </c>
      <c r="BY6" s="12">
        <v>0</v>
      </c>
      <c r="BZ6" s="12">
        <v>0</v>
      </c>
      <c r="CA6" s="12">
        <v>0</v>
      </c>
      <c r="CB6" s="12">
        <v>87.71</v>
      </c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</row>
    <row r="7" spans="1:605" s="12" customFormat="1" ht="12.75" customHeight="1">
      <c r="A7" s="9" t="str">
        <f>"27/10"</f>
        <v>27/10</v>
      </c>
      <c r="B7" s="10" t="s">
        <v>90</v>
      </c>
      <c r="C7" s="11" t="str">
        <f>"200"</f>
        <v>200</v>
      </c>
      <c r="D7" s="11">
        <v>0.08</v>
      </c>
      <c r="E7" s="11">
        <v>0</v>
      </c>
      <c r="F7" s="11">
        <v>0.02</v>
      </c>
      <c r="G7" s="11">
        <v>0.02</v>
      </c>
      <c r="H7" s="11">
        <v>9.84</v>
      </c>
      <c r="I7" s="25">
        <v>37.802231999999989</v>
      </c>
      <c r="J7" s="11">
        <v>0</v>
      </c>
      <c r="K7" s="11">
        <v>0</v>
      </c>
      <c r="L7" s="11">
        <v>0</v>
      </c>
      <c r="M7" s="11">
        <v>0</v>
      </c>
      <c r="N7" s="11">
        <v>9.8000000000000007</v>
      </c>
      <c r="O7" s="11">
        <v>0</v>
      </c>
      <c r="P7" s="11">
        <v>0.04</v>
      </c>
      <c r="Q7" s="11">
        <v>0</v>
      </c>
      <c r="R7" s="11">
        <v>0</v>
      </c>
      <c r="S7" s="11">
        <v>0</v>
      </c>
      <c r="T7" s="11">
        <v>0.03</v>
      </c>
      <c r="U7" s="11">
        <v>0.1</v>
      </c>
      <c r="V7" s="11">
        <v>0.3</v>
      </c>
      <c r="W7" s="11">
        <v>0.28999999999999998</v>
      </c>
      <c r="X7" s="11">
        <v>0</v>
      </c>
      <c r="Y7" s="11">
        <v>0</v>
      </c>
      <c r="Z7" s="11">
        <v>0.03</v>
      </c>
      <c r="AA7" s="11">
        <v>0</v>
      </c>
      <c r="AB7" s="11">
        <v>0</v>
      </c>
      <c r="AC7" s="11">
        <v>0</v>
      </c>
      <c r="AD7" s="11">
        <v>0</v>
      </c>
      <c r="AE7" s="11">
        <v>0</v>
      </c>
      <c r="AF7" s="11">
        <v>0</v>
      </c>
      <c r="AG7" s="11">
        <v>0</v>
      </c>
      <c r="AH7" s="11">
        <v>0</v>
      </c>
      <c r="AI7" s="11">
        <v>0</v>
      </c>
      <c r="AJ7" s="12">
        <v>0</v>
      </c>
      <c r="AK7" s="12">
        <v>0</v>
      </c>
      <c r="AL7" s="12">
        <v>0</v>
      </c>
      <c r="AM7" s="12">
        <v>0</v>
      </c>
      <c r="AN7" s="12">
        <v>0</v>
      </c>
      <c r="AO7" s="12">
        <v>0</v>
      </c>
      <c r="AP7" s="12">
        <v>0</v>
      </c>
      <c r="AQ7" s="12">
        <v>0</v>
      </c>
      <c r="AR7" s="12">
        <v>0</v>
      </c>
      <c r="AS7" s="12">
        <v>0</v>
      </c>
      <c r="AT7" s="12">
        <v>0</v>
      </c>
      <c r="AU7" s="12">
        <v>0</v>
      </c>
      <c r="AV7" s="12">
        <v>0</v>
      </c>
      <c r="AW7" s="12">
        <v>0</v>
      </c>
      <c r="AX7" s="12">
        <v>0</v>
      </c>
      <c r="AY7" s="12">
        <v>0</v>
      </c>
      <c r="AZ7" s="12">
        <v>0</v>
      </c>
      <c r="BA7" s="12">
        <v>0</v>
      </c>
      <c r="BB7" s="12">
        <v>0</v>
      </c>
      <c r="BC7" s="12">
        <v>0</v>
      </c>
      <c r="BD7" s="12">
        <v>0</v>
      </c>
      <c r="BE7" s="12">
        <v>0</v>
      </c>
      <c r="BF7" s="12">
        <v>0</v>
      </c>
      <c r="BG7" s="12">
        <v>0</v>
      </c>
      <c r="BH7" s="12">
        <v>0</v>
      </c>
      <c r="BI7" s="12">
        <v>0</v>
      </c>
      <c r="BJ7" s="12">
        <v>0</v>
      </c>
      <c r="BK7" s="12">
        <v>0</v>
      </c>
      <c r="BL7" s="12">
        <v>0</v>
      </c>
      <c r="BM7" s="12">
        <v>0</v>
      </c>
      <c r="BN7" s="12">
        <v>0</v>
      </c>
      <c r="BO7" s="12">
        <v>0</v>
      </c>
      <c r="BP7" s="12">
        <v>0</v>
      </c>
      <c r="BQ7" s="12">
        <v>0</v>
      </c>
      <c r="BR7" s="12">
        <v>0</v>
      </c>
      <c r="BS7" s="12">
        <v>0</v>
      </c>
      <c r="BT7" s="12">
        <v>0</v>
      </c>
      <c r="BU7" s="12">
        <v>0</v>
      </c>
      <c r="BV7" s="12">
        <v>0</v>
      </c>
      <c r="BW7" s="12">
        <v>0</v>
      </c>
      <c r="BX7" s="12">
        <v>0</v>
      </c>
      <c r="BY7" s="12">
        <v>0</v>
      </c>
      <c r="BZ7" s="12">
        <v>0</v>
      </c>
      <c r="CA7" s="12">
        <v>0</v>
      </c>
      <c r="CB7" s="12">
        <v>200.04</v>
      </c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</row>
    <row r="8" spans="1:605" s="12" customFormat="1" ht="12.75" customHeight="1">
      <c r="A8" s="9" t="str">
        <f>"пром."</f>
        <v>пром.</v>
      </c>
      <c r="B8" s="10" t="s">
        <v>91</v>
      </c>
      <c r="C8" s="11" t="str">
        <f>"30"</f>
        <v>30</v>
      </c>
      <c r="D8" s="11">
        <v>2.0099999999999998</v>
      </c>
      <c r="E8" s="11">
        <v>0</v>
      </c>
      <c r="F8" s="11">
        <v>0.21</v>
      </c>
      <c r="G8" s="11">
        <v>0</v>
      </c>
      <c r="H8" s="11">
        <v>15.06</v>
      </c>
      <c r="I8" s="25">
        <v>63.162959999999991</v>
      </c>
      <c r="J8" s="11">
        <v>0</v>
      </c>
      <c r="K8" s="11">
        <v>0</v>
      </c>
      <c r="L8" s="11">
        <v>0</v>
      </c>
      <c r="M8" s="11">
        <v>0</v>
      </c>
      <c r="N8" s="11">
        <v>12.84</v>
      </c>
      <c r="O8" s="11">
        <v>0</v>
      </c>
      <c r="P8" s="11">
        <v>2.2200000000000002</v>
      </c>
      <c r="Q8" s="11">
        <v>0</v>
      </c>
      <c r="R8" s="11">
        <v>0</v>
      </c>
      <c r="S8" s="11">
        <v>0</v>
      </c>
      <c r="T8" s="11">
        <v>3.61</v>
      </c>
      <c r="U8" s="11">
        <v>12.09</v>
      </c>
      <c r="V8" s="11">
        <v>561.72</v>
      </c>
      <c r="W8" s="11">
        <v>222.11</v>
      </c>
      <c r="X8" s="11">
        <v>69.75</v>
      </c>
      <c r="Y8" s="11">
        <v>62.91</v>
      </c>
      <c r="Z8" s="11">
        <v>7.46</v>
      </c>
      <c r="AA8" s="11">
        <v>1008</v>
      </c>
      <c r="AB8" s="11">
        <v>0</v>
      </c>
      <c r="AC8" s="11">
        <v>63</v>
      </c>
      <c r="AD8" s="11">
        <v>0.51</v>
      </c>
      <c r="AE8" s="11">
        <v>0.06</v>
      </c>
      <c r="AF8" s="11">
        <v>0.32</v>
      </c>
      <c r="AG8" s="11">
        <v>0</v>
      </c>
      <c r="AH8" s="11">
        <v>2.69</v>
      </c>
      <c r="AI8" s="11">
        <v>15</v>
      </c>
      <c r="AJ8" s="12">
        <v>0</v>
      </c>
      <c r="AK8" s="12">
        <v>0</v>
      </c>
      <c r="AL8" s="12">
        <v>0</v>
      </c>
      <c r="AM8" s="12">
        <v>0</v>
      </c>
      <c r="AN8" s="12">
        <v>0</v>
      </c>
      <c r="AO8" s="12">
        <v>0</v>
      </c>
      <c r="AP8" s="12">
        <v>0</v>
      </c>
      <c r="AQ8" s="12">
        <v>0</v>
      </c>
      <c r="AR8" s="12">
        <v>0</v>
      </c>
      <c r="AS8" s="12">
        <v>0</v>
      </c>
      <c r="AT8" s="12">
        <v>0</v>
      </c>
      <c r="AU8" s="12">
        <v>0</v>
      </c>
      <c r="AV8" s="12">
        <v>0</v>
      </c>
      <c r="AW8" s="12">
        <v>0</v>
      </c>
      <c r="AX8" s="12">
        <v>0</v>
      </c>
      <c r="AY8" s="12">
        <v>0</v>
      </c>
      <c r="AZ8" s="12">
        <v>0</v>
      </c>
      <c r="BA8" s="12">
        <v>0</v>
      </c>
      <c r="BB8" s="12">
        <v>0</v>
      </c>
      <c r="BC8" s="12">
        <v>0</v>
      </c>
      <c r="BD8" s="12">
        <v>0</v>
      </c>
      <c r="BE8" s="12">
        <v>0</v>
      </c>
      <c r="BF8" s="12">
        <v>0</v>
      </c>
      <c r="BG8" s="12">
        <v>0.01</v>
      </c>
      <c r="BH8" s="12">
        <v>0</v>
      </c>
      <c r="BI8" s="12">
        <v>0.03</v>
      </c>
      <c r="BJ8" s="12">
        <v>0</v>
      </c>
      <c r="BK8" s="12">
        <v>0.26</v>
      </c>
      <c r="BL8" s="12">
        <v>0</v>
      </c>
      <c r="BM8" s="12">
        <v>0.09</v>
      </c>
      <c r="BN8" s="12">
        <v>0</v>
      </c>
      <c r="BO8" s="12">
        <v>0</v>
      </c>
      <c r="BP8" s="12">
        <v>0</v>
      </c>
      <c r="BQ8" s="12">
        <v>0</v>
      </c>
      <c r="BR8" s="12">
        <v>0.02</v>
      </c>
      <c r="BS8" s="12">
        <v>0.08</v>
      </c>
      <c r="BT8" s="12">
        <v>0</v>
      </c>
      <c r="BU8" s="12">
        <v>0</v>
      </c>
      <c r="BV8" s="12">
        <v>0.16</v>
      </c>
      <c r="BW8" s="12">
        <v>0.65</v>
      </c>
      <c r="BX8" s="12">
        <v>0</v>
      </c>
      <c r="BY8" s="12">
        <v>0</v>
      </c>
      <c r="BZ8" s="12">
        <v>0</v>
      </c>
      <c r="CA8" s="12">
        <v>0</v>
      </c>
      <c r="CB8" s="12">
        <v>2.4</v>
      </c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</row>
    <row r="9" spans="1:605" s="3" customFormat="1" ht="12.75" customHeight="1">
      <c r="A9" s="13" t="str">
        <f>"пром."</f>
        <v>пром.</v>
      </c>
      <c r="B9" s="14" t="s">
        <v>92</v>
      </c>
      <c r="C9" s="15" t="str">
        <f>"20"</f>
        <v>20</v>
      </c>
      <c r="D9" s="15">
        <v>1.32</v>
      </c>
      <c r="E9" s="15">
        <v>0</v>
      </c>
      <c r="F9" s="15">
        <v>0.24</v>
      </c>
      <c r="G9" s="15">
        <v>0.24</v>
      </c>
      <c r="H9" s="15">
        <v>8.34</v>
      </c>
      <c r="I9" s="26">
        <v>38.676000000000002</v>
      </c>
      <c r="J9" s="15">
        <v>0.04</v>
      </c>
      <c r="K9" s="15">
        <v>0</v>
      </c>
      <c r="L9" s="15">
        <v>0</v>
      </c>
      <c r="M9" s="15">
        <v>0</v>
      </c>
      <c r="N9" s="15">
        <v>0.24</v>
      </c>
      <c r="O9" s="15">
        <v>6.44</v>
      </c>
      <c r="P9" s="15">
        <v>1.66</v>
      </c>
      <c r="Q9" s="15">
        <v>0</v>
      </c>
      <c r="R9" s="15">
        <v>0</v>
      </c>
      <c r="S9" s="15">
        <v>0.2</v>
      </c>
      <c r="T9" s="15">
        <v>0.5</v>
      </c>
      <c r="U9" s="15">
        <v>122</v>
      </c>
      <c r="V9" s="15">
        <v>49</v>
      </c>
      <c r="W9" s="15">
        <v>7</v>
      </c>
      <c r="X9" s="15">
        <v>9.4</v>
      </c>
      <c r="Y9" s="15">
        <v>31.6</v>
      </c>
      <c r="Z9" s="15">
        <v>0.78</v>
      </c>
      <c r="AA9" s="15">
        <v>0</v>
      </c>
      <c r="AB9" s="15">
        <v>1</v>
      </c>
      <c r="AC9" s="15">
        <v>0.2</v>
      </c>
      <c r="AD9" s="15">
        <v>0.28000000000000003</v>
      </c>
      <c r="AE9" s="15">
        <v>0.04</v>
      </c>
      <c r="AF9" s="15">
        <v>0.02</v>
      </c>
      <c r="AG9" s="15">
        <v>0.14000000000000001</v>
      </c>
      <c r="AH9" s="15">
        <v>0.4</v>
      </c>
      <c r="AI9" s="15">
        <v>0</v>
      </c>
      <c r="AJ9" s="3">
        <v>0</v>
      </c>
      <c r="AK9" s="3">
        <v>64.400000000000006</v>
      </c>
      <c r="AL9" s="3">
        <v>49.6</v>
      </c>
      <c r="AM9" s="3">
        <v>85.4</v>
      </c>
      <c r="AN9" s="3">
        <v>44.6</v>
      </c>
      <c r="AO9" s="3">
        <v>18.600000000000001</v>
      </c>
      <c r="AP9" s="3">
        <v>39.6</v>
      </c>
      <c r="AQ9" s="3">
        <v>16</v>
      </c>
      <c r="AR9" s="3">
        <v>74.2</v>
      </c>
      <c r="AS9" s="3">
        <v>59.4</v>
      </c>
      <c r="AT9" s="3">
        <v>58.2</v>
      </c>
      <c r="AU9" s="3">
        <v>92.8</v>
      </c>
      <c r="AV9" s="3">
        <v>24.8</v>
      </c>
      <c r="AW9" s="3">
        <v>62</v>
      </c>
      <c r="AX9" s="3">
        <v>311.8</v>
      </c>
      <c r="AY9" s="3">
        <v>0</v>
      </c>
      <c r="AZ9" s="3">
        <v>105.2</v>
      </c>
      <c r="BA9" s="3">
        <v>58.2</v>
      </c>
      <c r="BB9" s="3">
        <v>36</v>
      </c>
      <c r="BC9" s="3">
        <v>26</v>
      </c>
      <c r="BD9" s="3">
        <v>0</v>
      </c>
      <c r="BE9" s="3">
        <v>0</v>
      </c>
      <c r="BF9" s="3">
        <v>0</v>
      </c>
      <c r="BG9" s="3">
        <v>0</v>
      </c>
      <c r="BH9" s="3">
        <v>0</v>
      </c>
      <c r="BI9" s="3">
        <v>0</v>
      </c>
      <c r="BJ9" s="3">
        <v>0</v>
      </c>
      <c r="BK9" s="3">
        <v>0.03</v>
      </c>
      <c r="BL9" s="3">
        <v>0</v>
      </c>
      <c r="BM9" s="3">
        <v>0</v>
      </c>
      <c r="BN9" s="3">
        <v>0</v>
      </c>
      <c r="BO9" s="3">
        <v>0</v>
      </c>
      <c r="BP9" s="3">
        <v>0</v>
      </c>
      <c r="BQ9" s="3">
        <v>0</v>
      </c>
      <c r="BR9" s="3">
        <v>0</v>
      </c>
      <c r="BS9" s="3">
        <v>0.02</v>
      </c>
      <c r="BT9" s="3">
        <v>0</v>
      </c>
      <c r="BU9" s="3">
        <v>0</v>
      </c>
      <c r="BV9" s="3">
        <v>0.1</v>
      </c>
      <c r="BW9" s="3">
        <v>0.02</v>
      </c>
      <c r="BX9" s="3">
        <v>0</v>
      </c>
      <c r="BY9" s="3">
        <v>0</v>
      </c>
      <c r="BZ9" s="3">
        <v>0</v>
      </c>
      <c r="CA9" s="3">
        <v>0</v>
      </c>
      <c r="CB9" s="3">
        <v>9.4</v>
      </c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</row>
    <row r="10" spans="1:605" s="19" customFormat="1" ht="12.75" customHeight="1">
      <c r="A10" s="16"/>
      <c r="B10" s="17" t="s">
        <v>93</v>
      </c>
      <c r="C10" s="18"/>
      <c r="D10" s="18">
        <v>24.87</v>
      </c>
      <c r="E10" s="18">
        <v>14.17</v>
      </c>
      <c r="F10" s="18">
        <v>17.89</v>
      </c>
      <c r="G10" s="18">
        <v>2.0699999999999998</v>
      </c>
      <c r="H10" s="18">
        <v>73.08</v>
      </c>
      <c r="I10" s="27">
        <v>531.72</v>
      </c>
      <c r="J10" s="18">
        <v>8.4</v>
      </c>
      <c r="K10" s="18">
        <v>0.11</v>
      </c>
      <c r="L10" s="18">
        <v>0</v>
      </c>
      <c r="M10" s="18">
        <v>0</v>
      </c>
      <c r="N10" s="18">
        <v>24.94</v>
      </c>
      <c r="O10" s="18">
        <v>37.880000000000003</v>
      </c>
      <c r="P10" s="18">
        <v>10.26</v>
      </c>
      <c r="Q10" s="18">
        <v>0</v>
      </c>
      <c r="R10" s="18">
        <v>0</v>
      </c>
      <c r="S10" s="18">
        <v>0.23</v>
      </c>
      <c r="T10" s="18">
        <v>6.88</v>
      </c>
      <c r="U10" s="18">
        <v>514.17999999999995</v>
      </c>
      <c r="V10" s="18">
        <v>1091.3399999999999</v>
      </c>
      <c r="W10" s="18">
        <v>256.07</v>
      </c>
      <c r="X10" s="18">
        <v>199.98</v>
      </c>
      <c r="Y10" s="18">
        <v>399.36</v>
      </c>
      <c r="Z10" s="18">
        <v>13.99</v>
      </c>
      <c r="AA10" s="18">
        <v>1025</v>
      </c>
      <c r="AB10" s="18">
        <v>18.54</v>
      </c>
      <c r="AC10" s="18">
        <v>86.77</v>
      </c>
      <c r="AD10" s="18">
        <v>1.69</v>
      </c>
      <c r="AE10" s="18">
        <v>0.33</v>
      </c>
      <c r="AF10" s="18">
        <v>0.54</v>
      </c>
      <c r="AG10" s="18">
        <v>5.32</v>
      </c>
      <c r="AH10" s="18">
        <v>13.71</v>
      </c>
      <c r="AI10" s="18">
        <v>15.45</v>
      </c>
      <c r="AJ10" s="19">
        <v>0</v>
      </c>
      <c r="AK10" s="19">
        <v>1183.26</v>
      </c>
      <c r="AL10" s="19">
        <v>906.35</v>
      </c>
      <c r="AM10" s="19">
        <v>1639.36</v>
      </c>
      <c r="AN10" s="19">
        <v>2302.84</v>
      </c>
      <c r="AO10" s="19">
        <v>531.87</v>
      </c>
      <c r="AP10" s="19">
        <v>875.63</v>
      </c>
      <c r="AQ10" s="19">
        <v>276.33</v>
      </c>
      <c r="AR10" s="19">
        <v>1013.08</v>
      </c>
      <c r="AS10" s="19">
        <v>1204.82</v>
      </c>
      <c r="AT10" s="19">
        <v>1455.61</v>
      </c>
      <c r="AU10" s="19">
        <v>2032.71</v>
      </c>
      <c r="AV10" s="19">
        <v>732.14</v>
      </c>
      <c r="AW10" s="19">
        <v>1167.6199999999999</v>
      </c>
      <c r="AX10" s="19">
        <v>3979.73</v>
      </c>
      <c r="AY10" s="19">
        <v>220.4</v>
      </c>
      <c r="AZ10" s="19">
        <v>935.09</v>
      </c>
      <c r="BA10" s="19">
        <v>993.56</v>
      </c>
      <c r="BB10" s="19">
        <v>774.35</v>
      </c>
      <c r="BC10" s="19">
        <v>405.03</v>
      </c>
      <c r="BD10" s="19">
        <v>0.13</v>
      </c>
      <c r="BE10" s="19">
        <v>0.06</v>
      </c>
      <c r="BF10" s="19">
        <v>0.03</v>
      </c>
      <c r="BG10" s="19">
        <v>0.08</v>
      </c>
      <c r="BH10" s="19">
        <v>0.08</v>
      </c>
      <c r="BI10" s="19">
        <v>0.41</v>
      </c>
      <c r="BJ10" s="19">
        <v>0</v>
      </c>
      <c r="BK10" s="19">
        <v>1.63</v>
      </c>
      <c r="BL10" s="19">
        <v>0</v>
      </c>
      <c r="BM10" s="19">
        <v>0.44</v>
      </c>
      <c r="BN10" s="19">
        <v>0.01</v>
      </c>
      <c r="BO10" s="19">
        <v>0</v>
      </c>
      <c r="BP10" s="19">
        <v>0</v>
      </c>
      <c r="BQ10" s="19">
        <v>7.0000000000000007E-2</v>
      </c>
      <c r="BR10" s="19">
        <v>0.15</v>
      </c>
      <c r="BS10" s="19">
        <v>1.52</v>
      </c>
      <c r="BT10" s="19">
        <v>0.01</v>
      </c>
      <c r="BU10" s="19">
        <v>0</v>
      </c>
      <c r="BV10" s="19">
        <v>0.88</v>
      </c>
      <c r="BW10" s="19">
        <v>0.72</v>
      </c>
      <c r="BX10" s="19">
        <v>0</v>
      </c>
      <c r="BY10" s="19">
        <v>0</v>
      </c>
      <c r="BZ10" s="19">
        <v>0</v>
      </c>
      <c r="CA10" s="19">
        <v>0</v>
      </c>
      <c r="CB10" s="19">
        <v>426</v>
      </c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</row>
    <row r="11" spans="1:605" ht="12.75" customHeight="1">
      <c r="B11" s="7" t="s">
        <v>96</v>
      </c>
    </row>
    <row r="12" spans="1:605" s="12" customFormat="1" ht="12.75" customHeight="1">
      <c r="A12" s="9" t="str">
        <f>"1/1"</f>
        <v>1/1</v>
      </c>
      <c r="B12" s="10" t="s">
        <v>97</v>
      </c>
      <c r="C12" s="11" t="str">
        <f>"60"</f>
        <v>60</v>
      </c>
      <c r="D12" s="11">
        <v>1.82</v>
      </c>
      <c r="E12" s="11">
        <v>0</v>
      </c>
      <c r="F12" s="11">
        <v>2.4700000000000002</v>
      </c>
      <c r="G12" s="11">
        <v>2.4700000000000002</v>
      </c>
      <c r="H12" s="11">
        <v>6.7</v>
      </c>
      <c r="I12" s="25">
        <v>50.523311999999997</v>
      </c>
      <c r="J12" s="11">
        <v>0.3</v>
      </c>
      <c r="K12" s="11">
        <v>1.56</v>
      </c>
      <c r="L12" s="11">
        <v>0</v>
      </c>
      <c r="M12" s="11">
        <v>0</v>
      </c>
      <c r="N12" s="11">
        <v>1.94</v>
      </c>
      <c r="O12" s="11">
        <v>1.88</v>
      </c>
      <c r="P12" s="11">
        <v>2.88</v>
      </c>
      <c r="Q12" s="11">
        <v>0</v>
      </c>
      <c r="R12" s="11">
        <v>0</v>
      </c>
      <c r="S12" s="11">
        <v>0.06</v>
      </c>
      <c r="T12" s="11">
        <v>0.76</v>
      </c>
      <c r="U12" s="11">
        <v>211.68</v>
      </c>
      <c r="V12" s="11">
        <v>58.21</v>
      </c>
      <c r="W12" s="11">
        <v>11.76</v>
      </c>
      <c r="X12" s="11">
        <v>12.35</v>
      </c>
      <c r="Y12" s="11">
        <v>36.5</v>
      </c>
      <c r="Z12" s="11">
        <v>0.41</v>
      </c>
      <c r="AA12" s="11">
        <v>0</v>
      </c>
      <c r="AB12" s="11">
        <v>176.4</v>
      </c>
      <c r="AC12" s="11">
        <v>30</v>
      </c>
      <c r="AD12" s="11">
        <v>1.18</v>
      </c>
      <c r="AE12" s="11">
        <v>0.06</v>
      </c>
      <c r="AF12" s="11">
        <v>0.03</v>
      </c>
      <c r="AG12" s="11">
        <v>0.41</v>
      </c>
      <c r="AH12" s="11">
        <v>0.78</v>
      </c>
      <c r="AI12" s="11">
        <v>5.88</v>
      </c>
      <c r="AJ12" s="12">
        <v>0</v>
      </c>
      <c r="AK12" s="12">
        <v>94.08</v>
      </c>
      <c r="AL12" s="12">
        <v>82.32</v>
      </c>
      <c r="AM12" s="12">
        <v>135.24</v>
      </c>
      <c r="AN12" s="12">
        <v>135.24</v>
      </c>
      <c r="AO12" s="12">
        <v>17.64</v>
      </c>
      <c r="AP12" s="12">
        <v>88.2</v>
      </c>
      <c r="AQ12" s="12">
        <v>21.17</v>
      </c>
      <c r="AR12" s="12">
        <v>76.44</v>
      </c>
      <c r="AS12" s="12">
        <v>82.32</v>
      </c>
      <c r="AT12" s="12">
        <v>201.68</v>
      </c>
      <c r="AU12" s="12">
        <v>276.36</v>
      </c>
      <c r="AV12" s="12">
        <v>37.630000000000003</v>
      </c>
      <c r="AW12" s="12">
        <v>94.08</v>
      </c>
      <c r="AX12" s="12">
        <v>205.8</v>
      </c>
      <c r="AY12" s="12">
        <v>0</v>
      </c>
      <c r="AZ12" s="12">
        <v>89.96</v>
      </c>
      <c r="BA12" s="12">
        <v>95.84</v>
      </c>
      <c r="BB12" s="12">
        <v>58.8</v>
      </c>
      <c r="BC12" s="12">
        <v>17.05</v>
      </c>
      <c r="BD12" s="12">
        <v>0</v>
      </c>
      <c r="BE12" s="12">
        <v>0</v>
      </c>
      <c r="BF12" s="12">
        <v>0</v>
      </c>
      <c r="BG12" s="12">
        <v>0</v>
      </c>
      <c r="BH12" s="12">
        <v>0</v>
      </c>
      <c r="BI12" s="12">
        <v>0</v>
      </c>
      <c r="BJ12" s="12">
        <v>0</v>
      </c>
      <c r="BK12" s="12">
        <v>0.15</v>
      </c>
      <c r="BL12" s="12">
        <v>0</v>
      </c>
      <c r="BM12" s="12">
        <v>0.1</v>
      </c>
      <c r="BN12" s="12">
        <v>0.01</v>
      </c>
      <c r="BO12" s="12">
        <v>0.02</v>
      </c>
      <c r="BP12" s="12">
        <v>0</v>
      </c>
      <c r="BQ12" s="12">
        <v>0</v>
      </c>
      <c r="BR12" s="12">
        <v>0</v>
      </c>
      <c r="BS12" s="12">
        <v>0.56000000000000005</v>
      </c>
      <c r="BT12" s="12">
        <v>0</v>
      </c>
      <c r="BU12" s="12">
        <v>0</v>
      </c>
      <c r="BV12" s="12">
        <v>1.39</v>
      </c>
      <c r="BW12" s="12">
        <v>0</v>
      </c>
      <c r="BX12" s="12">
        <v>0</v>
      </c>
      <c r="BY12" s="12">
        <v>0</v>
      </c>
      <c r="BZ12" s="12">
        <v>0</v>
      </c>
      <c r="CA12" s="12">
        <v>0</v>
      </c>
      <c r="CB12" s="12">
        <v>50.34</v>
      </c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</row>
    <row r="13" spans="1:605" s="12" customFormat="1" ht="12.75" customHeight="1">
      <c r="A13" s="9" t="str">
        <f>"19/2"</f>
        <v>19/2</v>
      </c>
      <c r="B13" s="10" t="s">
        <v>98</v>
      </c>
      <c r="C13" s="11" t="str">
        <f>"250"</f>
        <v>250</v>
      </c>
      <c r="D13" s="11">
        <v>10.35</v>
      </c>
      <c r="E13" s="11">
        <v>8.3000000000000007</v>
      </c>
      <c r="F13" s="11">
        <v>7.52</v>
      </c>
      <c r="G13" s="11">
        <v>4.88</v>
      </c>
      <c r="H13" s="11">
        <v>19.75</v>
      </c>
      <c r="I13" s="25">
        <v>185.83399999999997</v>
      </c>
      <c r="J13" s="11">
        <v>1.22</v>
      </c>
      <c r="K13" s="11">
        <v>3.25</v>
      </c>
      <c r="L13" s="11">
        <v>0</v>
      </c>
      <c r="M13" s="11">
        <v>0</v>
      </c>
      <c r="N13" s="11">
        <v>2.78</v>
      </c>
      <c r="O13" s="11">
        <v>15.03</v>
      </c>
      <c r="P13" s="11">
        <v>1.94</v>
      </c>
      <c r="Q13" s="11">
        <v>0</v>
      </c>
      <c r="R13" s="11">
        <v>0</v>
      </c>
      <c r="S13" s="11">
        <v>0.25</v>
      </c>
      <c r="T13" s="11">
        <v>2.34</v>
      </c>
      <c r="U13" s="11">
        <v>93.02</v>
      </c>
      <c r="V13" s="11">
        <v>378.15</v>
      </c>
      <c r="W13" s="11">
        <v>17.32</v>
      </c>
      <c r="X13" s="11">
        <v>16.72</v>
      </c>
      <c r="Y13" s="11">
        <v>95.87</v>
      </c>
      <c r="Z13" s="11">
        <v>1</v>
      </c>
      <c r="AA13" s="11">
        <v>8.7799999999999994</v>
      </c>
      <c r="AB13" s="11">
        <v>1220</v>
      </c>
      <c r="AC13" s="11">
        <v>216.5</v>
      </c>
      <c r="AD13" s="11">
        <v>3.04</v>
      </c>
      <c r="AE13" s="11">
        <v>0.12</v>
      </c>
      <c r="AF13" s="11">
        <v>0.09</v>
      </c>
      <c r="AG13" s="11">
        <v>2.41</v>
      </c>
      <c r="AH13" s="11">
        <v>5.61</v>
      </c>
      <c r="AI13" s="11">
        <v>2.19</v>
      </c>
      <c r="AJ13" s="12">
        <v>0</v>
      </c>
      <c r="AK13" s="12">
        <v>524.12</v>
      </c>
      <c r="AL13" s="12">
        <v>418.64</v>
      </c>
      <c r="AM13" s="12">
        <v>742.32</v>
      </c>
      <c r="AN13" s="12">
        <v>873.9</v>
      </c>
      <c r="AO13" s="12">
        <v>230.54</v>
      </c>
      <c r="AP13" s="12">
        <v>496.53</v>
      </c>
      <c r="AQ13" s="12">
        <v>105.8</v>
      </c>
      <c r="AR13" s="12">
        <v>39.69</v>
      </c>
      <c r="AS13" s="12">
        <v>56.52</v>
      </c>
      <c r="AT13" s="12">
        <v>147.69999999999999</v>
      </c>
      <c r="AU13" s="12">
        <v>75.16</v>
      </c>
      <c r="AV13" s="12">
        <v>369.06</v>
      </c>
      <c r="AW13" s="12">
        <v>39.51</v>
      </c>
      <c r="AX13" s="12">
        <v>219.17</v>
      </c>
      <c r="AY13" s="12">
        <v>0</v>
      </c>
      <c r="AZ13" s="12">
        <v>29.7</v>
      </c>
      <c r="BA13" s="12">
        <v>27.27</v>
      </c>
      <c r="BB13" s="12">
        <v>28.87</v>
      </c>
      <c r="BC13" s="12">
        <v>12.86</v>
      </c>
      <c r="BD13" s="12">
        <v>0</v>
      </c>
      <c r="BE13" s="12">
        <v>0</v>
      </c>
      <c r="BF13" s="12">
        <v>0</v>
      </c>
      <c r="BG13" s="12">
        <v>0</v>
      </c>
      <c r="BH13" s="12">
        <v>0</v>
      </c>
      <c r="BI13" s="12">
        <v>0</v>
      </c>
      <c r="BJ13" s="12">
        <v>0</v>
      </c>
      <c r="BK13" s="12">
        <v>0.35</v>
      </c>
      <c r="BL13" s="12">
        <v>0</v>
      </c>
      <c r="BM13" s="12">
        <v>0.2</v>
      </c>
      <c r="BN13" s="12">
        <v>0.01</v>
      </c>
      <c r="BO13" s="12">
        <v>0.03</v>
      </c>
      <c r="BP13" s="12">
        <v>0</v>
      </c>
      <c r="BQ13" s="12">
        <v>0</v>
      </c>
      <c r="BR13" s="12">
        <v>0</v>
      </c>
      <c r="BS13" s="12">
        <v>1.21</v>
      </c>
      <c r="BT13" s="12">
        <v>0</v>
      </c>
      <c r="BU13" s="12">
        <v>0</v>
      </c>
      <c r="BV13" s="12">
        <v>2.73</v>
      </c>
      <c r="BW13" s="12">
        <v>0</v>
      </c>
      <c r="BX13" s="12">
        <v>0</v>
      </c>
      <c r="BY13" s="12">
        <v>0</v>
      </c>
      <c r="BZ13" s="12">
        <v>0</v>
      </c>
      <c r="CA13" s="12">
        <v>0</v>
      </c>
      <c r="CB13" s="12">
        <v>303.32</v>
      </c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</row>
    <row r="14" spans="1:605" s="12" customFormat="1" ht="12.75" customHeight="1">
      <c r="A14" s="9" t="str">
        <f>"24/8"</f>
        <v>24/8</v>
      </c>
      <c r="B14" s="10" t="s">
        <v>99</v>
      </c>
      <c r="C14" s="11" t="str">
        <f>"100"</f>
        <v>100</v>
      </c>
      <c r="D14" s="11">
        <v>13.92</v>
      </c>
      <c r="E14" s="11">
        <v>13.84</v>
      </c>
      <c r="F14" s="11">
        <v>14.96</v>
      </c>
      <c r="G14" s="11">
        <v>4.97</v>
      </c>
      <c r="H14" s="11">
        <v>6.57</v>
      </c>
      <c r="I14" s="25">
        <v>215.11406512000002</v>
      </c>
      <c r="J14" s="11">
        <v>5.85</v>
      </c>
      <c r="K14" s="11">
        <v>3.25</v>
      </c>
      <c r="L14" s="11">
        <v>0</v>
      </c>
      <c r="M14" s="11">
        <v>0</v>
      </c>
      <c r="N14" s="11">
        <v>2.2799999999999998</v>
      </c>
      <c r="O14" s="11">
        <v>3.45</v>
      </c>
      <c r="P14" s="11">
        <v>0.84</v>
      </c>
      <c r="Q14" s="11">
        <v>0</v>
      </c>
      <c r="R14" s="11">
        <v>0</v>
      </c>
      <c r="S14" s="11">
        <v>0.11</v>
      </c>
      <c r="T14" s="11">
        <v>1.67</v>
      </c>
      <c r="U14" s="11">
        <v>292.62</v>
      </c>
      <c r="V14" s="11">
        <v>263.88</v>
      </c>
      <c r="W14" s="11">
        <v>30.21</v>
      </c>
      <c r="X14" s="11">
        <v>24.18</v>
      </c>
      <c r="Y14" s="11">
        <v>151.34</v>
      </c>
      <c r="Z14" s="11">
        <v>2.09</v>
      </c>
      <c r="AA14" s="11">
        <v>16.2</v>
      </c>
      <c r="AB14" s="11">
        <v>1637.6</v>
      </c>
      <c r="AC14" s="11">
        <v>428.2</v>
      </c>
      <c r="AD14" s="11">
        <v>2.76</v>
      </c>
      <c r="AE14" s="11">
        <v>0.05</v>
      </c>
      <c r="AF14" s="11">
        <v>0.14000000000000001</v>
      </c>
      <c r="AG14" s="11">
        <v>2.74</v>
      </c>
      <c r="AH14" s="11">
        <v>6.35</v>
      </c>
      <c r="AI14" s="11">
        <v>0.26</v>
      </c>
      <c r="AJ14" s="12">
        <v>0</v>
      </c>
      <c r="AK14" s="12">
        <v>765.66</v>
      </c>
      <c r="AL14" s="12">
        <v>591.69000000000005</v>
      </c>
      <c r="AM14" s="12">
        <v>1096.81</v>
      </c>
      <c r="AN14" s="12">
        <v>1733.72</v>
      </c>
      <c r="AO14" s="12">
        <v>333.3</v>
      </c>
      <c r="AP14" s="12">
        <v>591.05999999999995</v>
      </c>
      <c r="AQ14" s="12">
        <v>161.55000000000001</v>
      </c>
      <c r="AR14" s="12">
        <v>605.35</v>
      </c>
      <c r="AS14" s="12">
        <v>768.7</v>
      </c>
      <c r="AT14" s="12">
        <v>755.69</v>
      </c>
      <c r="AU14" s="12">
        <v>1261.01</v>
      </c>
      <c r="AV14" s="12">
        <v>487.07</v>
      </c>
      <c r="AW14" s="12">
        <v>646.66</v>
      </c>
      <c r="AX14" s="12">
        <v>2289.98</v>
      </c>
      <c r="AY14" s="12">
        <v>181.23</v>
      </c>
      <c r="AZ14" s="12">
        <v>524.49</v>
      </c>
      <c r="BA14" s="12">
        <v>601.92999999999995</v>
      </c>
      <c r="BB14" s="12">
        <v>490.17</v>
      </c>
      <c r="BC14" s="12">
        <v>205.82</v>
      </c>
      <c r="BD14" s="12">
        <v>0</v>
      </c>
      <c r="BE14" s="12">
        <v>0</v>
      </c>
      <c r="BF14" s="12">
        <v>0</v>
      </c>
      <c r="BG14" s="12">
        <v>0</v>
      </c>
      <c r="BH14" s="12">
        <v>0</v>
      </c>
      <c r="BI14" s="12">
        <v>0</v>
      </c>
      <c r="BJ14" s="12">
        <v>0</v>
      </c>
      <c r="BK14" s="12">
        <v>0.28000000000000003</v>
      </c>
      <c r="BL14" s="12">
        <v>0</v>
      </c>
      <c r="BM14" s="12">
        <v>0.18</v>
      </c>
      <c r="BN14" s="12">
        <v>0.01</v>
      </c>
      <c r="BO14" s="12">
        <v>0.03</v>
      </c>
      <c r="BP14" s="12">
        <v>0</v>
      </c>
      <c r="BQ14" s="12">
        <v>0</v>
      </c>
      <c r="BR14" s="12">
        <v>0</v>
      </c>
      <c r="BS14" s="12">
        <v>1.06</v>
      </c>
      <c r="BT14" s="12">
        <v>0</v>
      </c>
      <c r="BU14" s="12">
        <v>0</v>
      </c>
      <c r="BV14" s="12">
        <v>2.85</v>
      </c>
      <c r="BW14" s="12">
        <v>0</v>
      </c>
      <c r="BX14" s="12">
        <v>0</v>
      </c>
      <c r="BY14" s="12">
        <v>0</v>
      </c>
      <c r="BZ14" s="12">
        <v>0</v>
      </c>
      <c r="CA14" s="12">
        <v>0</v>
      </c>
      <c r="CB14" s="12">
        <v>86.03</v>
      </c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</row>
    <row r="15" spans="1:605" s="12" customFormat="1" ht="12.75" customHeight="1">
      <c r="A15" s="9" t="str">
        <f>"8/11"</f>
        <v>8/11</v>
      </c>
      <c r="B15" s="10" t="s">
        <v>100</v>
      </c>
      <c r="C15" s="11" t="str">
        <f>"30"</f>
        <v>30</v>
      </c>
      <c r="D15" s="11">
        <v>0.21</v>
      </c>
      <c r="E15" s="11">
        <v>0</v>
      </c>
      <c r="F15" s="11">
        <v>0.64</v>
      </c>
      <c r="G15" s="11">
        <v>0.5</v>
      </c>
      <c r="H15" s="11">
        <v>1.55</v>
      </c>
      <c r="I15" s="25">
        <v>12.653760431754</v>
      </c>
      <c r="J15" s="11">
        <v>0.23</v>
      </c>
      <c r="K15" s="11">
        <v>0.36</v>
      </c>
      <c r="L15" s="11">
        <v>0</v>
      </c>
      <c r="M15" s="11">
        <v>0</v>
      </c>
      <c r="N15" s="11">
        <v>0.69</v>
      </c>
      <c r="O15" s="11">
        <v>0.76</v>
      </c>
      <c r="P15" s="11">
        <v>0.11</v>
      </c>
      <c r="Q15" s="11">
        <v>0</v>
      </c>
      <c r="R15" s="11">
        <v>0</v>
      </c>
      <c r="S15" s="11">
        <v>0.04</v>
      </c>
      <c r="T15" s="11">
        <v>7.0000000000000007E-2</v>
      </c>
      <c r="U15" s="11">
        <v>0.7</v>
      </c>
      <c r="V15" s="11">
        <v>14.12</v>
      </c>
      <c r="W15" s="11">
        <v>1</v>
      </c>
      <c r="X15" s="11">
        <v>1.31</v>
      </c>
      <c r="Y15" s="11">
        <v>2.69</v>
      </c>
      <c r="Z15" s="11">
        <v>0.05</v>
      </c>
      <c r="AA15" s="11">
        <v>1.77</v>
      </c>
      <c r="AB15" s="11">
        <v>168.06</v>
      </c>
      <c r="AC15" s="11">
        <v>49.21</v>
      </c>
      <c r="AD15" s="11">
        <v>0.28000000000000003</v>
      </c>
      <c r="AE15" s="11">
        <v>0</v>
      </c>
      <c r="AF15" s="11">
        <v>0</v>
      </c>
      <c r="AG15" s="11">
        <v>0.04</v>
      </c>
      <c r="AH15" s="11">
        <v>0.1</v>
      </c>
      <c r="AI15" s="11">
        <v>0.05</v>
      </c>
      <c r="AJ15" s="12">
        <v>0</v>
      </c>
      <c r="AK15" s="12">
        <v>6.39</v>
      </c>
      <c r="AL15" s="12">
        <v>5.76</v>
      </c>
      <c r="AM15" s="12">
        <v>10.39</v>
      </c>
      <c r="AN15" s="12">
        <v>3.72</v>
      </c>
      <c r="AO15" s="12">
        <v>1.99</v>
      </c>
      <c r="AP15" s="12">
        <v>4.32</v>
      </c>
      <c r="AQ15" s="12">
        <v>1.4</v>
      </c>
      <c r="AR15" s="12">
        <v>6.5</v>
      </c>
      <c r="AS15" s="12">
        <v>4.82</v>
      </c>
      <c r="AT15" s="12">
        <v>5.49</v>
      </c>
      <c r="AU15" s="12">
        <v>6.61</v>
      </c>
      <c r="AV15" s="12">
        <v>2.67</v>
      </c>
      <c r="AW15" s="12">
        <v>4.68</v>
      </c>
      <c r="AX15" s="12">
        <v>40.67</v>
      </c>
      <c r="AY15" s="12">
        <v>0</v>
      </c>
      <c r="AZ15" s="12">
        <v>11.99</v>
      </c>
      <c r="BA15" s="12">
        <v>6.56</v>
      </c>
      <c r="BB15" s="12">
        <v>3.34</v>
      </c>
      <c r="BC15" s="12">
        <v>2.58</v>
      </c>
      <c r="BD15" s="12">
        <v>0.01</v>
      </c>
      <c r="BE15" s="12">
        <v>0</v>
      </c>
      <c r="BF15" s="12">
        <v>0</v>
      </c>
      <c r="BG15" s="12">
        <v>0.01</v>
      </c>
      <c r="BH15" s="12">
        <v>0.01</v>
      </c>
      <c r="BI15" s="12">
        <v>0.02</v>
      </c>
      <c r="BJ15" s="12">
        <v>0</v>
      </c>
      <c r="BK15" s="12">
        <v>0.1</v>
      </c>
      <c r="BL15" s="12">
        <v>0</v>
      </c>
      <c r="BM15" s="12">
        <v>0.04</v>
      </c>
      <c r="BN15" s="12">
        <v>0</v>
      </c>
      <c r="BO15" s="12">
        <v>0</v>
      </c>
      <c r="BP15" s="12">
        <v>0</v>
      </c>
      <c r="BQ15" s="12">
        <v>0</v>
      </c>
      <c r="BR15" s="12">
        <v>0.01</v>
      </c>
      <c r="BS15" s="12">
        <v>0.16</v>
      </c>
      <c r="BT15" s="12">
        <v>0</v>
      </c>
      <c r="BU15" s="12">
        <v>0</v>
      </c>
      <c r="BV15" s="12">
        <v>0.3</v>
      </c>
      <c r="BW15" s="12">
        <v>0</v>
      </c>
      <c r="BX15" s="12">
        <v>0</v>
      </c>
      <c r="BY15" s="12">
        <v>0</v>
      </c>
      <c r="BZ15" s="12">
        <v>0</v>
      </c>
      <c r="CA15" s="12">
        <v>0</v>
      </c>
      <c r="CB15" s="12">
        <v>30.85</v>
      </c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</row>
    <row r="16" spans="1:605" s="12" customFormat="1" ht="12.75" customHeight="1">
      <c r="A16" s="9" t="str">
        <f>"46/3"</f>
        <v>46/3</v>
      </c>
      <c r="B16" s="10" t="s">
        <v>101</v>
      </c>
      <c r="C16" s="11" t="str">
        <f>"150"</f>
        <v>150</v>
      </c>
      <c r="D16" s="11">
        <v>5.3</v>
      </c>
      <c r="E16" s="11">
        <v>0.03</v>
      </c>
      <c r="F16" s="11">
        <v>2.98</v>
      </c>
      <c r="G16" s="11">
        <v>0.66</v>
      </c>
      <c r="H16" s="11">
        <v>34.11</v>
      </c>
      <c r="I16" s="25">
        <v>183.94017449999998</v>
      </c>
      <c r="J16" s="11">
        <v>1.87</v>
      </c>
      <c r="K16" s="11">
        <v>0.08</v>
      </c>
      <c r="L16" s="11">
        <v>0</v>
      </c>
      <c r="M16" s="11">
        <v>0</v>
      </c>
      <c r="N16" s="11">
        <v>0.97</v>
      </c>
      <c r="O16" s="11">
        <v>31.42</v>
      </c>
      <c r="P16" s="11">
        <v>1.72</v>
      </c>
      <c r="Q16" s="11">
        <v>0</v>
      </c>
      <c r="R16" s="11">
        <v>0</v>
      </c>
      <c r="S16" s="11">
        <v>0</v>
      </c>
      <c r="T16" s="11">
        <v>0.68</v>
      </c>
      <c r="U16" s="11">
        <v>147.26</v>
      </c>
      <c r="V16" s="11">
        <v>56.22</v>
      </c>
      <c r="W16" s="11">
        <v>10.53</v>
      </c>
      <c r="X16" s="11">
        <v>7.17</v>
      </c>
      <c r="Y16" s="11">
        <v>39.83</v>
      </c>
      <c r="Z16" s="11">
        <v>0.73</v>
      </c>
      <c r="AA16" s="11">
        <v>9</v>
      </c>
      <c r="AB16" s="11">
        <v>9</v>
      </c>
      <c r="AC16" s="11">
        <v>16.88</v>
      </c>
      <c r="AD16" s="11">
        <v>0.8</v>
      </c>
      <c r="AE16" s="11">
        <v>0.06</v>
      </c>
      <c r="AF16" s="11">
        <v>0.02</v>
      </c>
      <c r="AG16" s="11">
        <v>0.49</v>
      </c>
      <c r="AH16" s="11">
        <v>1.49</v>
      </c>
      <c r="AI16" s="11">
        <v>0</v>
      </c>
      <c r="AJ16" s="12">
        <v>0</v>
      </c>
      <c r="AK16" s="12">
        <v>229.67</v>
      </c>
      <c r="AL16" s="12">
        <v>209.98</v>
      </c>
      <c r="AM16" s="12">
        <v>393.39</v>
      </c>
      <c r="AN16" s="12">
        <v>122.87</v>
      </c>
      <c r="AO16" s="12">
        <v>74.91</v>
      </c>
      <c r="AP16" s="12">
        <v>152.19</v>
      </c>
      <c r="AQ16" s="12">
        <v>49.94</v>
      </c>
      <c r="AR16" s="12">
        <v>244.06</v>
      </c>
      <c r="AS16" s="12">
        <v>161.38999999999999</v>
      </c>
      <c r="AT16" s="12">
        <v>194.59</v>
      </c>
      <c r="AU16" s="12">
        <v>166.92</v>
      </c>
      <c r="AV16" s="12">
        <v>98.07</v>
      </c>
      <c r="AW16" s="12">
        <v>170.55</v>
      </c>
      <c r="AX16" s="12">
        <v>1497.86</v>
      </c>
      <c r="AY16" s="12">
        <v>0</v>
      </c>
      <c r="AZ16" s="12">
        <v>471.98</v>
      </c>
      <c r="BA16" s="12">
        <v>244.48</v>
      </c>
      <c r="BB16" s="12">
        <v>122.77</v>
      </c>
      <c r="BC16" s="12">
        <v>97.19</v>
      </c>
      <c r="BD16" s="12">
        <v>0.09</v>
      </c>
      <c r="BE16" s="12">
        <v>0.04</v>
      </c>
      <c r="BF16" s="12">
        <v>0.02</v>
      </c>
      <c r="BG16" s="12">
        <v>0.05</v>
      </c>
      <c r="BH16" s="12">
        <v>0.06</v>
      </c>
      <c r="BI16" s="12">
        <v>0.26</v>
      </c>
      <c r="BJ16" s="12">
        <v>0</v>
      </c>
      <c r="BK16" s="12">
        <v>0.81</v>
      </c>
      <c r="BL16" s="12">
        <v>0</v>
      </c>
      <c r="BM16" s="12">
        <v>0.23</v>
      </c>
      <c r="BN16" s="12">
        <v>0</v>
      </c>
      <c r="BO16" s="12">
        <v>0</v>
      </c>
      <c r="BP16" s="12">
        <v>0</v>
      </c>
      <c r="BQ16" s="12">
        <v>0.05</v>
      </c>
      <c r="BR16" s="12">
        <v>0.08</v>
      </c>
      <c r="BS16" s="12">
        <v>0.6</v>
      </c>
      <c r="BT16" s="12">
        <v>0</v>
      </c>
      <c r="BU16" s="12">
        <v>0</v>
      </c>
      <c r="BV16" s="12">
        <v>0.24</v>
      </c>
      <c r="BW16" s="12">
        <v>0.01</v>
      </c>
      <c r="BX16" s="12">
        <v>0</v>
      </c>
      <c r="BY16" s="12">
        <v>0</v>
      </c>
      <c r="BZ16" s="12">
        <v>0</v>
      </c>
      <c r="CA16" s="12">
        <v>0</v>
      </c>
      <c r="CB16" s="12">
        <v>7.57</v>
      </c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</row>
    <row r="17" spans="1:605" s="12" customFormat="1" ht="12.75" customHeight="1">
      <c r="A17" s="9" t="str">
        <f>"6/10"</f>
        <v>6/10</v>
      </c>
      <c r="B17" s="10" t="s">
        <v>102</v>
      </c>
      <c r="C17" s="11" t="str">
        <f>"200"</f>
        <v>200</v>
      </c>
      <c r="D17" s="11">
        <v>1.02</v>
      </c>
      <c r="E17" s="11">
        <v>0</v>
      </c>
      <c r="F17" s="11">
        <v>0.06</v>
      </c>
      <c r="G17" s="11">
        <v>0.06</v>
      </c>
      <c r="H17" s="11">
        <v>23.18</v>
      </c>
      <c r="I17" s="25">
        <v>87.598919999999993</v>
      </c>
      <c r="J17" s="11">
        <v>0.02</v>
      </c>
      <c r="K17" s="11">
        <v>0</v>
      </c>
      <c r="L17" s="11">
        <v>0</v>
      </c>
      <c r="M17" s="11">
        <v>0</v>
      </c>
      <c r="N17" s="11">
        <v>19.190000000000001</v>
      </c>
      <c r="O17" s="11">
        <v>0.56999999999999995</v>
      </c>
      <c r="P17" s="11">
        <v>3.42</v>
      </c>
      <c r="Q17" s="11">
        <v>0</v>
      </c>
      <c r="R17" s="11">
        <v>0</v>
      </c>
      <c r="S17" s="11">
        <v>0.3</v>
      </c>
      <c r="T17" s="11">
        <v>0.81</v>
      </c>
      <c r="U17" s="11">
        <v>3.47</v>
      </c>
      <c r="V17" s="11">
        <v>340.26</v>
      </c>
      <c r="W17" s="11">
        <v>31.33</v>
      </c>
      <c r="X17" s="11">
        <v>19.95</v>
      </c>
      <c r="Y17" s="11">
        <v>27.16</v>
      </c>
      <c r="Z17" s="11">
        <v>0.65</v>
      </c>
      <c r="AA17" s="11">
        <v>0</v>
      </c>
      <c r="AB17" s="11">
        <v>630</v>
      </c>
      <c r="AC17" s="11">
        <v>116.6</v>
      </c>
      <c r="AD17" s="11">
        <v>1.1000000000000001</v>
      </c>
      <c r="AE17" s="11">
        <v>0.02</v>
      </c>
      <c r="AF17" s="11">
        <v>0.04</v>
      </c>
      <c r="AG17" s="11">
        <v>0.51</v>
      </c>
      <c r="AH17" s="11">
        <v>0.78</v>
      </c>
      <c r="AI17" s="11">
        <v>0.32</v>
      </c>
      <c r="AJ17" s="12">
        <v>0</v>
      </c>
      <c r="AK17" s="12">
        <v>0.01</v>
      </c>
      <c r="AL17" s="12">
        <v>0.01</v>
      </c>
      <c r="AM17" s="12">
        <v>0.01</v>
      </c>
      <c r="AN17" s="12">
        <v>0.02</v>
      </c>
      <c r="AO17" s="12">
        <v>0</v>
      </c>
      <c r="AP17" s="12">
        <v>0.01</v>
      </c>
      <c r="AQ17" s="12">
        <v>0</v>
      </c>
      <c r="AR17" s="12">
        <v>0.01</v>
      </c>
      <c r="AS17" s="12">
        <v>0.01</v>
      </c>
      <c r="AT17" s="12">
        <v>0.01</v>
      </c>
      <c r="AU17" s="12">
        <v>0.06</v>
      </c>
      <c r="AV17" s="12">
        <v>0</v>
      </c>
      <c r="AW17" s="12">
        <v>0.01</v>
      </c>
      <c r="AX17" s="12">
        <v>0.03</v>
      </c>
      <c r="AY17" s="12">
        <v>0</v>
      </c>
      <c r="AZ17" s="12">
        <v>0.02</v>
      </c>
      <c r="BA17" s="12">
        <v>0.01</v>
      </c>
      <c r="BB17" s="12">
        <v>0.01</v>
      </c>
      <c r="BC17" s="12">
        <v>0</v>
      </c>
      <c r="BD17" s="12">
        <v>0</v>
      </c>
      <c r="BE17" s="12">
        <v>0</v>
      </c>
      <c r="BF17" s="12">
        <v>0</v>
      </c>
      <c r="BG17" s="12">
        <v>0</v>
      </c>
      <c r="BH17" s="12">
        <v>0</v>
      </c>
      <c r="BI17" s="12">
        <v>0</v>
      </c>
      <c r="BJ17" s="12">
        <v>0</v>
      </c>
      <c r="BK17" s="12">
        <v>0</v>
      </c>
      <c r="BL17" s="12">
        <v>0</v>
      </c>
      <c r="BM17" s="12">
        <v>0</v>
      </c>
      <c r="BN17" s="12">
        <v>0</v>
      </c>
      <c r="BO17" s="12">
        <v>0</v>
      </c>
      <c r="BP17" s="12">
        <v>0</v>
      </c>
      <c r="BQ17" s="12">
        <v>0</v>
      </c>
      <c r="BR17" s="12">
        <v>0</v>
      </c>
      <c r="BS17" s="12">
        <v>0.01</v>
      </c>
      <c r="BT17" s="12">
        <v>0</v>
      </c>
      <c r="BU17" s="12">
        <v>0</v>
      </c>
      <c r="BV17" s="12">
        <v>0.01</v>
      </c>
      <c r="BW17" s="12">
        <v>0</v>
      </c>
      <c r="BX17" s="12">
        <v>0</v>
      </c>
      <c r="BY17" s="12">
        <v>0</v>
      </c>
      <c r="BZ17" s="12">
        <v>0</v>
      </c>
      <c r="CA17" s="12">
        <v>0</v>
      </c>
      <c r="CB17" s="12">
        <v>214.01</v>
      </c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</row>
    <row r="18" spans="1:605" s="12" customFormat="1" ht="12.75" customHeight="1">
      <c r="A18" s="9" t="str">
        <f>"пром."</f>
        <v>пром.</v>
      </c>
      <c r="B18" s="10" t="s">
        <v>91</v>
      </c>
      <c r="C18" s="11" t="str">
        <f>"25"</f>
        <v>25</v>
      </c>
      <c r="D18" s="11">
        <v>1.67</v>
      </c>
      <c r="E18" s="11">
        <v>0</v>
      </c>
      <c r="F18" s="11">
        <v>0.18</v>
      </c>
      <c r="G18" s="11">
        <v>0</v>
      </c>
      <c r="H18" s="11">
        <v>12.55</v>
      </c>
      <c r="I18" s="25">
        <v>52.635800000000003</v>
      </c>
      <c r="J18" s="11">
        <v>0</v>
      </c>
      <c r="K18" s="11">
        <v>0</v>
      </c>
      <c r="L18" s="11">
        <v>0</v>
      </c>
      <c r="M18" s="11">
        <v>0</v>
      </c>
      <c r="N18" s="11">
        <v>10.7</v>
      </c>
      <c r="O18" s="11">
        <v>0</v>
      </c>
      <c r="P18" s="11">
        <v>1.85</v>
      </c>
      <c r="Q18" s="11">
        <v>0</v>
      </c>
      <c r="R18" s="11">
        <v>0</v>
      </c>
      <c r="S18" s="11">
        <v>0</v>
      </c>
      <c r="T18" s="11">
        <v>3.01</v>
      </c>
      <c r="U18" s="11">
        <v>10.08</v>
      </c>
      <c r="V18" s="11">
        <v>468.1</v>
      </c>
      <c r="W18" s="11">
        <v>185.09</v>
      </c>
      <c r="X18" s="11">
        <v>58.12</v>
      </c>
      <c r="Y18" s="11">
        <v>52.43</v>
      </c>
      <c r="Z18" s="11">
        <v>6.22</v>
      </c>
      <c r="AA18" s="11">
        <v>840</v>
      </c>
      <c r="AB18" s="11">
        <v>0</v>
      </c>
      <c r="AC18" s="11">
        <v>52.5</v>
      </c>
      <c r="AD18" s="11">
        <v>0.42</v>
      </c>
      <c r="AE18" s="11">
        <v>0.05</v>
      </c>
      <c r="AF18" s="11">
        <v>0.27</v>
      </c>
      <c r="AG18" s="11">
        <v>0</v>
      </c>
      <c r="AH18" s="11">
        <v>2.2400000000000002</v>
      </c>
      <c r="AI18" s="11">
        <v>12.5</v>
      </c>
      <c r="AJ18" s="12">
        <v>0</v>
      </c>
      <c r="AK18" s="12">
        <v>0</v>
      </c>
      <c r="AL18" s="12">
        <v>0</v>
      </c>
      <c r="AM18" s="12">
        <v>0</v>
      </c>
      <c r="AN18" s="12">
        <v>0</v>
      </c>
      <c r="AO18" s="12">
        <v>0</v>
      </c>
      <c r="AP18" s="12">
        <v>0</v>
      </c>
      <c r="AQ18" s="12">
        <v>0</v>
      </c>
      <c r="AR18" s="12">
        <v>0</v>
      </c>
      <c r="AS18" s="12">
        <v>0</v>
      </c>
      <c r="AT18" s="12">
        <v>0</v>
      </c>
      <c r="AU18" s="12">
        <v>0</v>
      </c>
      <c r="AV18" s="12">
        <v>0</v>
      </c>
      <c r="AW18" s="12">
        <v>0</v>
      </c>
      <c r="AX18" s="12">
        <v>0</v>
      </c>
      <c r="AY18" s="12">
        <v>0</v>
      </c>
      <c r="AZ18" s="12">
        <v>0</v>
      </c>
      <c r="BA18" s="12">
        <v>0</v>
      </c>
      <c r="BB18" s="12">
        <v>0</v>
      </c>
      <c r="BC18" s="12">
        <v>0</v>
      </c>
      <c r="BD18" s="12">
        <v>0</v>
      </c>
      <c r="BE18" s="12">
        <v>0</v>
      </c>
      <c r="BF18" s="12">
        <v>0</v>
      </c>
      <c r="BG18" s="12">
        <v>0.01</v>
      </c>
      <c r="BH18" s="12">
        <v>0</v>
      </c>
      <c r="BI18" s="12">
        <v>0.02</v>
      </c>
      <c r="BJ18" s="12">
        <v>0</v>
      </c>
      <c r="BK18" s="12">
        <v>0.22</v>
      </c>
      <c r="BL18" s="12">
        <v>0</v>
      </c>
      <c r="BM18" s="12">
        <v>7.0000000000000007E-2</v>
      </c>
      <c r="BN18" s="12">
        <v>0</v>
      </c>
      <c r="BO18" s="12">
        <v>0</v>
      </c>
      <c r="BP18" s="12">
        <v>0</v>
      </c>
      <c r="BQ18" s="12">
        <v>0</v>
      </c>
      <c r="BR18" s="12">
        <v>0.02</v>
      </c>
      <c r="BS18" s="12">
        <v>7.0000000000000007E-2</v>
      </c>
      <c r="BT18" s="12">
        <v>0</v>
      </c>
      <c r="BU18" s="12">
        <v>0</v>
      </c>
      <c r="BV18" s="12">
        <v>0.14000000000000001</v>
      </c>
      <c r="BW18" s="12">
        <v>0.54</v>
      </c>
      <c r="BX18" s="12">
        <v>0</v>
      </c>
      <c r="BY18" s="12">
        <v>0</v>
      </c>
      <c r="BZ18" s="12">
        <v>0</v>
      </c>
      <c r="CA18" s="12">
        <v>0</v>
      </c>
      <c r="CB18" s="12">
        <v>2</v>
      </c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</row>
    <row r="19" spans="1:605" s="3" customFormat="1" ht="12.75" customHeight="1">
      <c r="A19" s="13" t="str">
        <f>"пром."</f>
        <v>пром.</v>
      </c>
      <c r="B19" s="14" t="s">
        <v>92</v>
      </c>
      <c r="C19" s="15" t="str">
        <f>"20"</f>
        <v>20</v>
      </c>
      <c r="D19" s="15">
        <v>1.32</v>
      </c>
      <c r="E19" s="15">
        <v>0</v>
      </c>
      <c r="F19" s="15">
        <v>0.24</v>
      </c>
      <c r="G19" s="15">
        <v>0.24</v>
      </c>
      <c r="H19" s="15">
        <v>8.34</v>
      </c>
      <c r="I19" s="26">
        <v>38.676000000000002</v>
      </c>
      <c r="J19" s="15">
        <v>0.04</v>
      </c>
      <c r="K19" s="15">
        <v>0</v>
      </c>
      <c r="L19" s="15">
        <v>0</v>
      </c>
      <c r="M19" s="15">
        <v>0</v>
      </c>
      <c r="N19" s="15">
        <v>0.24</v>
      </c>
      <c r="O19" s="15">
        <v>6.44</v>
      </c>
      <c r="P19" s="15">
        <v>1.66</v>
      </c>
      <c r="Q19" s="15">
        <v>0</v>
      </c>
      <c r="R19" s="15">
        <v>0</v>
      </c>
      <c r="S19" s="15">
        <v>0.2</v>
      </c>
      <c r="T19" s="15">
        <v>0.5</v>
      </c>
      <c r="U19" s="15">
        <v>122</v>
      </c>
      <c r="V19" s="15">
        <v>49</v>
      </c>
      <c r="W19" s="15">
        <v>7</v>
      </c>
      <c r="X19" s="15">
        <v>9.4</v>
      </c>
      <c r="Y19" s="15">
        <v>31.6</v>
      </c>
      <c r="Z19" s="15">
        <v>0.78</v>
      </c>
      <c r="AA19" s="15">
        <v>0</v>
      </c>
      <c r="AB19" s="15">
        <v>1</v>
      </c>
      <c r="AC19" s="15">
        <v>0.2</v>
      </c>
      <c r="AD19" s="15">
        <v>0.28000000000000003</v>
      </c>
      <c r="AE19" s="15">
        <v>0.04</v>
      </c>
      <c r="AF19" s="15">
        <v>0.02</v>
      </c>
      <c r="AG19" s="15">
        <v>0.14000000000000001</v>
      </c>
      <c r="AH19" s="15">
        <v>0.4</v>
      </c>
      <c r="AI19" s="15">
        <v>0</v>
      </c>
      <c r="AJ19" s="3">
        <v>0</v>
      </c>
      <c r="AK19" s="3">
        <v>64.400000000000006</v>
      </c>
      <c r="AL19" s="3">
        <v>49.6</v>
      </c>
      <c r="AM19" s="3">
        <v>85.4</v>
      </c>
      <c r="AN19" s="3">
        <v>44.6</v>
      </c>
      <c r="AO19" s="3">
        <v>18.600000000000001</v>
      </c>
      <c r="AP19" s="3">
        <v>39.6</v>
      </c>
      <c r="AQ19" s="3">
        <v>16</v>
      </c>
      <c r="AR19" s="3">
        <v>74.2</v>
      </c>
      <c r="AS19" s="3">
        <v>59.4</v>
      </c>
      <c r="AT19" s="3">
        <v>58.2</v>
      </c>
      <c r="AU19" s="3">
        <v>92.8</v>
      </c>
      <c r="AV19" s="3">
        <v>24.8</v>
      </c>
      <c r="AW19" s="3">
        <v>62</v>
      </c>
      <c r="AX19" s="3">
        <v>311.8</v>
      </c>
      <c r="AY19" s="3">
        <v>0</v>
      </c>
      <c r="AZ19" s="3">
        <v>105.2</v>
      </c>
      <c r="BA19" s="3">
        <v>58.2</v>
      </c>
      <c r="BB19" s="3">
        <v>36</v>
      </c>
      <c r="BC19" s="3">
        <v>26</v>
      </c>
      <c r="BD19" s="3">
        <v>0</v>
      </c>
      <c r="BE19" s="3">
        <v>0</v>
      </c>
      <c r="BF19" s="3">
        <v>0</v>
      </c>
      <c r="BG19" s="3">
        <v>0</v>
      </c>
      <c r="BH19" s="3">
        <v>0</v>
      </c>
      <c r="BI19" s="3">
        <v>0</v>
      </c>
      <c r="BJ19" s="3">
        <v>0</v>
      </c>
      <c r="BK19" s="3">
        <v>0.03</v>
      </c>
      <c r="BL19" s="3">
        <v>0</v>
      </c>
      <c r="BM19" s="3">
        <v>0</v>
      </c>
      <c r="BN19" s="3">
        <v>0</v>
      </c>
      <c r="BO19" s="3">
        <v>0</v>
      </c>
      <c r="BP19" s="3">
        <v>0</v>
      </c>
      <c r="BQ19" s="3">
        <v>0</v>
      </c>
      <c r="BR19" s="3">
        <v>0</v>
      </c>
      <c r="BS19" s="3">
        <v>0.02</v>
      </c>
      <c r="BT19" s="3">
        <v>0</v>
      </c>
      <c r="BU19" s="3">
        <v>0</v>
      </c>
      <c r="BV19" s="3">
        <v>0.1</v>
      </c>
      <c r="BW19" s="3">
        <v>0.02</v>
      </c>
      <c r="BX19" s="3">
        <v>0</v>
      </c>
      <c r="BY19" s="3">
        <v>0</v>
      </c>
      <c r="BZ19" s="3">
        <v>0</v>
      </c>
      <c r="CA19" s="3">
        <v>0</v>
      </c>
      <c r="CB19" s="3">
        <v>9.4</v>
      </c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</row>
    <row r="20" spans="1:605" s="19" customFormat="1" ht="12.75" customHeight="1">
      <c r="A20" s="16"/>
      <c r="B20" s="17" t="s">
        <v>103</v>
      </c>
      <c r="C20" s="18"/>
      <c r="D20" s="18">
        <v>35.619999999999997</v>
      </c>
      <c r="E20" s="18">
        <v>22.17</v>
      </c>
      <c r="F20" s="18">
        <v>29.03</v>
      </c>
      <c r="G20" s="18">
        <v>13.78</v>
      </c>
      <c r="H20" s="18">
        <v>112.75</v>
      </c>
      <c r="I20" s="27">
        <v>826.98</v>
      </c>
      <c r="J20" s="18">
        <v>9.5299999999999994</v>
      </c>
      <c r="K20" s="18">
        <v>8.5</v>
      </c>
      <c r="L20" s="18">
        <v>0</v>
      </c>
      <c r="M20" s="18">
        <v>0</v>
      </c>
      <c r="N20" s="18">
        <v>38.79</v>
      </c>
      <c r="O20" s="18">
        <v>59.55</v>
      </c>
      <c r="P20" s="18">
        <v>14.41</v>
      </c>
      <c r="Q20" s="18">
        <v>0</v>
      </c>
      <c r="R20" s="18">
        <v>0</v>
      </c>
      <c r="S20" s="18">
        <v>0.96</v>
      </c>
      <c r="T20" s="18">
        <v>9.84</v>
      </c>
      <c r="U20" s="18">
        <v>880.82</v>
      </c>
      <c r="V20" s="18">
        <v>1627.95</v>
      </c>
      <c r="W20" s="18">
        <v>294.24</v>
      </c>
      <c r="X20" s="18">
        <v>149.21</v>
      </c>
      <c r="Y20" s="18">
        <v>437.41</v>
      </c>
      <c r="Z20" s="18">
        <v>11.93</v>
      </c>
      <c r="AA20" s="18">
        <v>875.75</v>
      </c>
      <c r="AB20" s="18">
        <v>3842.06</v>
      </c>
      <c r="AC20" s="18">
        <v>910.08</v>
      </c>
      <c r="AD20" s="18">
        <v>9.86</v>
      </c>
      <c r="AE20" s="18">
        <v>0.41</v>
      </c>
      <c r="AF20" s="18">
        <v>0.6</v>
      </c>
      <c r="AG20" s="18">
        <v>6.74</v>
      </c>
      <c r="AH20" s="18">
        <v>17.739999999999998</v>
      </c>
      <c r="AI20" s="18">
        <v>21.2</v>
      </c>
      <c r="AJ20" s="19">
        <v>0</v>
      </c>
      <c r="AK20" s="19">
        <v>1684.33</v>
      </c>
      <c r="AL20" s="19">
        <v>1357.99</v>
      </c>
      <c r="AM20" s="19">
        <v>2463.5700000000002</v>
      </c>
      <c r="AN20" s="19">
        <v>2914.08</v>
      </c>
      <c r="AO20" s="19">
        <v>676.97</v>
      </c>
      <c r="AP20" s="19">
        <v>1371.91</v>
      </c>
      <c r="AQ20" s="19">
        <v>355.85</v>
      </c>
      <c r="AR20" s="19">
        <v>1046.26</v>
      </c>
      <c r="AS20" s="19">
        <v>1133.1600000000001</v>
      </c>
      <c r="AT20" s="19">
        <v>1363.37</v>
      </c>
      <c r="AU20" s="19">
        <v>1878.91</v>
      </c>
      <c r="AV20" s="19">
        <v>1019.3</v>
      </c>
      <c r="AW20" s="19">
        <v>1017.49</v>
      </c>
      <c r="AX20" s="19">
        <v>4565.29</v>
      </c>
      <c r="AY20" s="19">
        <v>181.23</v>
      </c>
      <c r="AZ20" s="19">
        <v>1233.3399999999999</v>
      </c>
      <c r="BA20" s="19">
        <v>1034.31</v>
      </c>
      <c r="BB20" s="19">
        <v>739.95</v>
      </c>
      <c r="BC20" s="19">
        <v>361.51</v>
      </c>
      <c r="BD20" s="19">
        <v>0.1</v>
      </c>
      <c r="BE20" s="19">
        <v>0.04</v>
      </c>
      <c r="BF20" s="19">
        <v>0.02</v>
      </c>
      <c r="BG20" s="19">
        <v>0.06</v>
      </c>
      <c r="BH20" s="19">
        <v>7.0000000000000007E-2</v>
      </c>
      <c r="BI20" s="19">
        <v>0.31</v>
      </c>
      <c r="BJ20" s="19">
        <v>0</v>
      </c>
      <c r="BK20" s="19">
        <v>1.93</v>
      </c>
      <c r="BL20" s="19">
        <v>0</v>
      </c>
      <c r="BM20" s="19">
        <v>0.82</v>
      </c>
      <c r="BN20" s="19">
        <v>0.04</v>
      </c>
      <c r="BO20" s="19">
        <v>0.08</v>
      </c>
      <c r="BP20" s="19">
        <v>0</v>
      </c>
      <c r="BQ20" s="19">
        <v>0.05</v>
      </c>
      <c r="BR20" s="19">
        <v>0.12</v>
      </c>
      <c r="BS20" s="19">
        <v>3.69</v>
      </c>
      <c r="BT20" s="19">
        <v>0</v>
      </c>
      <c r="BU20" s="19">
        <v>0</v>
      </c>
      <c r="BV20" s="19">
        <v>7.75</v>
      </c>
      <c r="BW20" s="19">
        <v>0.56000000000000005</v>
      </c>
      <c r="BX20" s="19">
        <v>0</v>
      </c>
      <c r="BY20" s="19">
        <v>0</v>
      </c>
      <c r="BZ20" s="19">
        <v>0</v>
      </c>
      <c r="CA20" s="19">
        <v>0</v>
      </c>
      <c r="CB20" s="19">
        <v>703.52</v>
      </c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</row>
    <row r="21" spans="1:605" s="19" customFormat="1" ht="12.75" customHeight="1">
      <c r="A21" s="16"/>
      <c r="B21" s="17" t="s">
        <v>94</v>
      </c>
      <c r="C21" s="18"/>
      <c r="D21" s="18">
        <f>SUM(D10+D20)</f>
        <v>60.489999999999995</v>
      </c>
      <c r="E21" s="18">
        <f t="shared" ref="E21:I21" si="0">SUM(E10+E20)</f>
        <v>36.340000000000003</v>
      </c>
      <c r="F21" s="18">
        <f t="shared" si="0"/>
        <v>46.92</v>
      </c>
      <c r="G21" s="18">
        <f t="shared" si="0"/>
        <v>15.85</v>
      </c>
      <c r="H21" s="18">
        <f>SUM(H10+H20)</f>
        <v>185.82999999999998</v>
      </c>
      <c r="I21" s="27">
        <f t="shared" si="0"/>
        <v>1358.7</v>
      </c>
      <c r="J21" s="18">
        <v>9.5299999999999994</v>
      </c>
      <c r="K21" s="18">
        <v>8.5</v>
      </c>
      <c r="L21" s="18">
        <v>0</v>
      </c>
      <c r="M21" s="18">
        <v>0</v>
      </c>
      <c r="N21" s="18">
        <v>38.79</v>
      </c>
      <c r="O21" s="18">
        <v>59.55</v>
      </c>
      <c r="P21" s="18">
        <v>14.41</v>
      </c>
      <c r="Q21" s="18">
        <v>0</v>
      </c>
      <c r="R21" s="18">
        <v>0</v>
      </c>
      <c r="S21" s="18">
        <v>0.96</v>
      </c>
      <c r="T21" s="18">
        <v>9.84</v>
      </c>
      <c r="U21" s="18">
        <v>880.82</v>
      </c>
      <c r="V21" s="18">
        <v>1627.95</v>
      </c>
      <c r="W21" s="18">
        <v>294.24</v>
      </c>
      <c r="X21" s="18">
        <v>149.21</v>
      </c>
      <c r="Y21" s="18">
        <v>437.41</v>
      </c>
      <c r="Z21" s="18">
        <v>11.93</v>
      </c>
      <c r="AA21" s="18">
        <v>875.75</v>
      </c>
      <c r="AB21" s="18">
        <v>3842.06</v>
      </c>
      <c r="AC21" s="18">
        <v>910.08</v>
      </c>
      <c r="AD21" s="18">
        <v>9.86</v>
      </c>
      <c r="AE21" s="18">
        <v>0.41</v>
      </c>
      <c r="AF21" s="18">
        <v>0.6</v>
      </c>
      <c r="AG21" s="18">
        <v>6.74</v>
      </c>
      <c r="AH21" s="18">
        <v>17.739999999999998</v>
      </c>
      <c r="AI21" s="18">
        <v>21.2</v>
      </c>
      <c r="AJ21" s="19">
        <v>0</v>
      </c>
      <c r="AK21" s="19">
        <v>1684.33</v>
      </c>
      <c r="AL21" s="19">
        <v>1357.99</v>
      </c>
      <c r="AM21" s="19">
        <v>2463.5700000000002</v>
      </c>
      <c r="AN21" s="19">
        <v>2914.08</v>
      </c>
      <c r="AO21" s="19">
        <v>676.97</v>
      </c>
      <c r="AP21" s="19">
        <v>1371.91</v>
      </c>
      <c r="AQ21" s="19">
        <v>355.85</v>
      </c>
      <c r="AR21" s="19">
        <v>1046.26</v>
      </c>
      <c r="AS21" s="19">
        <v>1133.1600000000001</v>
      </c>
      <c r="AT21" s="19">
        <v>1363.37</v>
      </c>
      <c r="AU21" s="19">
        <v>1878.91</v>
      </c>
      <c r="AV21" s="19">
        <v>1019.3</v>
      </c>
      <c r="AW21" s="19">
        <v>1017.49</v>
      </c>
      <c r="AX21" s="19">
        <v>4565.29</v>
      </c>
      <c r="AY21" s="19">
        <v>181.23</v>
      </c>
      <c r="AZ21" s="19">
        <v>1233.3399999999999</v>
      </c>
      <c r="BA21" s="19">
        <v>1034.31</v>
      </c>
      <c r="BB21" s="19">
        <v>739.95</v>
      </c>
      <c r="BC21" s="19">
        <v>361.51</v>
      </c>
      <c r="BD21" s="19">
        <v>0.1</v>
      </c>
      <c r="BE21" s="19">
        <v>0.04</v>
      </c>
      <c r="BF21" s="19">
        <v>0.02</v>
      </c>
      <c r="BG21" s="19">
        <v>0.06</v>
      </c>
      <c r="BH21" s="19">
        <v>7.0000000000000007E-2</v>
      </c>
      <c r="BI21" s="19">
        <v>0.31</v>
      </c>
      <c r="BJ21" s="19">
        <v>0</v>
      </c>
      <c r="BK21" s="19">
        <v>1.93</v>
      </c>
      <c r="BL21" s="19">
        <v>0</v>
      </c>
      <c r="BM21" s="19">
        <v>0.82</v>
      </c>
      <c r="BN21" s="19">
        <v>0.04</v>
      </c>
      <c r="BO21" s="19">
        <v>0.08</v>
      </c>
      <c r="BP21" s="19">
        <v>0</v>
      </c>
      <c r="BQ21" s="19">
        <v>0.05</v>
      </c>
      <c r="BR21" s="19">
        <v>0.12</v>
      </c>
      <c r="BS21" s="19">
        <v>3.69</v>
      </c>
      <c r="BT21" s="19">
        <v>0</v>
      </c>
      <c r="BU21" s="19">
        <v>0</v>
      </c>
      <c r="BV21" s="19">
        <v>7.75</v>
      </c>
      <c r="BW21" s="19">
        <v>0.56000000000000005</v>
      </c>
      <c r="BX21" s="19">
        <v>0</v>
      </c>
      <c r="BY21" s="19">
        <v>0</v>
      </c>
      <c r="BZ21" s="19">
        <v>0</v>
      </c>
      <c r="CA21" s="19">
        <v>0</v>
      </c>
      <c r="CB21" s="19">
        <v>703.52</v>
      </c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</row>
    <row r="23" spans="1:605" ht="12.75" customHeight="1">
      <c r="B23" s="20" t="s">
        <v>95</v>
      </c>
    </row>
    <row r="24" spans="1:605" ht="12.75" customHeight="1">
      <c r="B24" s="7" t="s">
        <v>87</v>
      </c>
    </row>
    <row r="25" spans="1:605" s="12" customFormat="1" ht="12.75" customHeight="1">
      <c r="A25" s="9" t="str">
        <f>"29/1"</f>
        <v>29/1</v>
      </c>
      <c r="B25" s="10" t="s">
        <v>105</v>
      </c>
      <c r="C25" s="11" t="str">
        <f>"80"</f>
        <v>80</v>
      </c>
      <c r="D25" s="11">
        <v>0.92</v>
      </c>
      <c r="E25" s="11">
        <v>0</v>
      </c>
      <c r="F25" s="11">
        <v>4.76</v>
      </c>
      <c r="G25" s="11">
        <v>4.76</v>
      </c>
      <c r="H25" s="11">
        <v>8.75</v>
      </c>
      <c r="I25" s="25">
        <v>77.561355200000008</v>
      </c>
      <c r="J25" s="11">
        <v>0.6</v>
      </c>
      <c r="K25" s="11">
        <v>3.12</v>
      </c>
      <c r="L25" s="11">
        <v>0</v>
      </c>
      <c r="M25" s="11">
        <v>0</v>
      </c>
      <c r="N25" s="11">
        <v>6.96</v>
      </c>
      <c r="O25" s="11">
        <v>0.14000000000000001</v>
      </c>
      <c r="P25" s="11">
        <v>1.65</v>
      </c>
      <c r="Q25" s="11">
        <v>0</v>
      </c>
      <c r="R25" s="11">
        <v>0</v>
      </c>
      <c r="S25" s="11">
        <v>0.22</v>
      </c>
      <c r="T25" s="11">
        <v>0.73</v>
      </c>
      <c r="U25" s="11">
        <v>14.34</v>
      </c>
      <c r="V25" s="11">
        <v>140.76</v>
      </c>
      <c r="W25" s="11">
        <v>19.260000000000002</v>
      </c>
      <c r="X25" s="11">
        <v>27.01</v>
      </c>
      <c r="Y25" s="11">
        <v>39.18</v>
      </c>
      <c r="Z25" s="11">
        <v>0.5</v>
      </c>
      <c r="AA25" s="11">
        <v>0</v>
      </c>
      <c r="AB25" s="11">
        <v>7397.04</v>
      </c>
      <c r="AC25" s="11">
        <v>1480</v>
      </c>
      <c r="AD25" s="11">
        <v>2.41</v>
      </c>
      <c r="AE25" s="11">
        <v>0.03</v>
      </c>
      <c r="AF25" s="11">
        <v>0.04</v>
      </c>
      <c r="AG25" s="11">
        <v>0.57999999999999996</v>
      </c>
      <c r="AH25" s="11">
        <v>0.81</v>
      </c>
      <c r="AI25" s="11">
        <v>1.27</v>
      </c>
      <c r="AJ25" s="12">
        <v>0</v>
      </c>
      <c r="AK25" s="12">
        <v>30.56</v>
      </c>
      <c r="AL25" s="12">
        <v>24.87</v>
      </c>
      <c r="AM25" s="12">
        <v>31.27</v>
      </c>
      <c r="AN25" s="12">
        <v>27.01</v>
      </c>
      <c r="AO25" s="12">
        <v>6.4</v>
      </c>
      <c r="AP25" s="12">
        <v>22.74</v>
      </c>
      <c r="AQ25" s="12">
        <v>5.69</v>
      </c>
      <c r="AR25" s="12">
        <v>22.03</v>
      </c>
      <c r="AS25" s="12">
        <v>34.11</v>
      </c>
      <c r="AT25" s="12">
        <v>29.14</v>
      </c>
      <c r="AU25" s="12">
        <v>95.94</v>
      </c>
      <c r="AV25" s="12">
        <v>9.9499999999999993</v>
      </c>
      <c r="AW25" s="12">
        <v>20.61</v>
      </c>
      <c r="AX25" s="12">
        <v>167.01</v>
      </c>
      <c r="AY25" s="12">
        <v>0</v>
      </c>
      <c r="AZ25" s="12">
        <v>21.32</v>
      </c>
      <c r="BA25" s="12">
        <v>23.45</v>
      </c>
      <c r="BB25" s="12">
        <v>12.79</v>
      </c>
      <c r="BC25" s="12">
        <v>8.5299999999999994</v>
      </c>
      <c r="BD25" s="12">
        <v>0</v>
      </c>
      <c r="BE25" s="12">
        <v>0</v>
      </c>
      <c r="BF25" s="12">
        <v>0</v>
      </c>
      <c r="BG25" s="12">
        <v>0</v>
      </c>
      <c r="BH25" s="12">
        <v>0</v>
      </c>
      <c r="BI25" s="12">
        <v>0</v>
      </c>
      <c r="BJ25" s="12">
        <v>0</v>
      </c>
      <c r="BK25" s="12">
        <v>0.28999999999999998</v>
      </c>
      <c r="BL25" s="12">
        <v>0</v>
      </c>
      <c r="BM25" s="12">
        <v>0.19</v>
      </c>
      <c r="BN25" s="12">
        <v>0.01</v>
      </c>
      <c r="BO25" s="12">
        <v>0.03</v>
      </c>
      <c r="BP25" s="12">
        <v>0</v>
      </c>
      <c r="BQ25" s="12">
        <v>0</v>
      </c>
      <c r="BR25" s="12">
        <v>0</v>
      </c>
      <c r="BS25" s="12">
        <v>1.1100000000000001</v>
      </c>
      <c r="BT25" s="12">
        <v>0</v>
      </c>
      <c r="BU25" s="12">
        <v>0</v>
      </c>
      <c r="BV25" s="12">
        <v>2.78</v>
      </c>
      <c r="BW25" s="12">
        <v>0</v>
      </c>
      <c r="BX25" s="12">
        <v>0</v>
      </c>
      <c r="BY25" s="12">
        <v>0</v>
      </c>
      <c r="BZ25" s="12">
        <v>0</v>
      </c>
      <c r="CA25" s="12">
        <v>0</v>
      </c>
      <c r="CB25" s="12">
        <v>65.13</v>
      </c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</row>
    <row r="26" spans="1:605" s="12" customFormat="1" ht="12.75" customHeight="1">
      <c r="A26" s="9" t="str">
        <f>"8/5"</f>
        <v>8/5</v>
      </c>
      <c r="B26" s="10" t="s">
        <v>106</v>
      </c>
      <c r="C26" s="11" t="str">
        <f>"150"</f>
        <v>150</v>
      </c>
      <c r="D26" s="11">
        <v>25.35</v>
      </c>
      <c r="E26" s="11">
        <v>24.32</v>
      </c>
      <c r="F26" s="11">
        <v>14.4</v>
      </c>
      <c r="G26" s="11">
        <v>1.52</v>
      </c>
      <c r="H26" s="11">
        <v>20.149999999999999</v>
      </c>
      <c r="I26" s="25">
        <v>313.88174624999994</v>
      </c>
      <c r="J26" s="11">
        <v>7.83</v>
      </c>
      <c r="K26" s="11">
        <v>0.98</v>
      </c>
      <c r="L26" s="11">
        <v>0</v>
      </c>
      <c r="M26" s="11">
        <v>0</v>
      </c>
      <c r="N26" s="11">
        <v>13.47</v>
      </c>
      <c r="O26" s="11">
        <v>6.34</v>
      </c>
      <c r="P26" s="11">
        <v>0.33</v>
      </c>
      <c r="Q26" s="11">
        <v>0</v>
      </c>
      <c r="R26" s="11">
        <v>0</v>
      </c>
      <c r="S26" s="11">
        <v>1.68</v>
      </c>
      <c r="T26" s="11">
        <v>1.89</v>
      </c>
      <c r="U26" s="11">
        <v>190.24</v>
      </c>
      <c r="V26" s="11">
        <v>161.5</v>
      </c>
      <c r="W26" s="11">
        <v>212.29</v>
      </c>
      <c r="X26" s="11">
        <v>31.11</v>
      </c>
      <c r="Y26" s="11">
        <v>276.72000000000003</v>
      </c>
      <c r="Z26" s="11">
        <v>0.76</v>
      </c>
      <c r="AA26" s="11">
        <v>82.65</v>
      </c>
      <c r="AB26" s="11">
        <v>41.58</v>
      </c>
      <c r="AC26" s="11">
        <v>94.71</v>
      </c>
      <c r="AD26" s="11">
        <v>1.1299999999999999</v>
      </c>
      <c r="AE26" s="11">
        <v>0.06</v>
      </c>
      <c r="AF26" s="11">
        <v>0.35</v>
      </c>
      <c r="AG26" s="11">
        <v>0.62</v>
      </c>
      <c r="AH26" s="11">
        <v>5.91</v>
      </c>
      <c r="AI26" s="11">
        <v>0.35</v>
      </c>
      <c r="AJ26" s="12">
        <v>0</v>
      </c>
      <c r="AK26" s="12">
        <v>1217.51</v>
      </c>
      <c r="AL26" s="12">
        <v>1002.59</v>
      </c>
      <c r="AM26" s="12">
        <v>1864.57</v>
      </c>
      <c r="AN26" s="12">
        <v>1444.23</v>
      </c>
      <c r="AO26" s="12">
        <v>556.63</v>
      </c>
      <c r="AP26" s="12">
        <v>939.27</v>
      </c>
      <c r="AQ26" s="12">
        <v>306.25</v>
      </c>
      <c r="AR26" s="12">
        <v>1109.05</v>
      </c>
      <c r="AS26" s="12">
        <v>104.82</v>
      </c>
      <c r="AT26" s="12">
        <v>119.26</v>
      </c>
      <c r="AU26" s="12">
        <v>159.51</v>
      </c>
      <c r="AV26" s="12">
        <v>645.30999999999995</v>
      </c>
      <c r="AW26" s="12">
        <v>85.62</v>
      </c>
      <c r="AX26" s="12">
        <v>491.8</v>
      </c>
      <c r="AY26" s="12">
        <v>0.8</v>
      </c>
      <c r="AZ26" s="12">
        <v>143.38</v>
      </c>
      <c r="BA26" s="12">
        <v>127.12</v>
      </c>
      <c r="BB26" s="12">
        <v>1219.19</v>
      </c>
      <c r="BC26" s="12">
        <v>134.66</v>
      </c>
      <c r="BD26" s="12">
        <v>0</v>
      </c>
      <c r="BE26" s="12">
        <v>0</v>
      </c>
      <c r="BF26" s="12">
        <v>0</v>
      </c>
      <c r="BG26" s="12">
        <v>0</v>
      </c>
      <c r="BH26" s="12">
        <v>0</v>
      </c>
      <c r="BI26" s="12">
        <v>0</v>
      </c>
      <c r="BJ26" s="12">
        <v>0</v>
      </c>
      <c r="BK26" s="12">
        <v>0.09</v>
      </c>
      <c r="BL26" s="12">
        <v>0</v>
      </c>
      <c r="BM26" s="12">
        <v>0.06</v>
      </c>
      <c r="BN26" s="12">
        <v>0</v>
      </c>
      <c r="BO26" s="12">
        <v>0.01</v>
      </c>
      <c r="BP26" s="12">
        <v>0</v>
      </c>
      <c r="BQ26" s="12">
        <v>0</v>
      </c>
      <c r="BR26" s="12">
        <v>0</v>
      </c>
      <c r="BS26" s="12">
        <v>0.34</v>
      </c>
      <c r="BT26" s="12">
        <v>0</v>
      </c>
      <c r="BU26" s="12">
        <v>0</v>
      </c>
      <c r="BV26" s="12">
        <v>0.84</v>
      </c>
      <c r="BW26" s="12">
        <v>0</v>
      </c>
      <c r="BX26" s="12">
        <v>0</v>
      </c>
      <c r="BY26" s="12">
        <v>0</v>
      </c>
      <c r="BZ26" s="12">
        <v>0</v>
      </c>
      <c r="CA26" s="12">
        <v>0</v>
      </c>
      <c r="CB26" s="12">
        <v>110.71</v>
      </c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</row>
    <row r="27" spans="1:605" s="12" customFormat="1" ht="12.75" customHeight="1">
      <c r="A27" s="9" t="s">
        <v>168</v>
      </c>
      <c r="B27" s="10" t="s">
        <v>107</v>
      </c>
      <c r="C27" s="11" t="str">
        <f>"30"</f>
        <v>30</v>
      </c>
      <c r="D27" s="11">
        <v>2.16</v>
      </c>
      <c r="E27" s="11">
        <v>2.16</v>
      </c>
      <c r="F27" s="11">
        <v>2.5499999999999998</v>
      </c>
      <c r="G27" s="11">
        <v>0</v>
      </c>
      <c r="H27" s="11">
        <v>16.649999999999999</v>
      </c>
      <c r="I27" s="25">
        <v>95.219999999999985</v>
      </c>
      <c r="J27" s="11">
        <v>1.56</v>
      </c>
      <c r="K27" s="11">
        <v>0</v>
      </c>
      <c r="L27" s="11">
        <v>0</v>
      </c>
      <c r="M27" s="11">
        <v>0</v>
      </c>
      <c r="N27" s="11">
        <v>16.649999999999999</v>
      </c>
      <c r="O27" s="11">
        <v>0</v>
      </c>
      <c r="P27" s="11">
        <v>0</v>
      </c>
      <c r="Q27" s="11">
        <v>0</v>
      </c>
      <c r="R27" s="11">
        <v>0</v>
      </c>
      <c r="S27" s="11">
        <v>0.12</v>
      </c>
      <c r="T27" s="11">
        <v>0.54</v>
      </c>
      <c r="U27" s="11">
        <v>39</v>
      </c>
      <c r="V27" s="11">
        <v>109.5</v>
      </c>
      <c r="W27" s="11">
        <v>92.1</v>
      </c>
      <c r="X27" s="11">
        <v>10.199999999999999</v>
      </c>
      <c r="Y27" s="11">
        <v>65.7</v>
      </c>
      <c r="Z27" s="11">
        <v>0.06</v>
      </c>
      <c r="AA27" s="11">
        <v>12.6</v>
      </c>
      <c r="AB27" s="11">
        <v>9</v>
      </c>
      <c r="AC27" s="11">
        <v>14.1</v>
      </c>
      <c r="AD27" s="11">
        <v>0.06</v>
      </c>
      <c r="AE27" s="11">
        <v>0.02</v>
      </c>
      <c r="AF27" s="11">
        <v>0.11</v>
      </c>
      <c r="AG27" s="11">
        <v>0.06</v>
      </c>
      <c r="AH27" s="11">
        <v>0.54</v>
      </c>
      <c r="AI27" s="11">
        <v>0.3</v>
      </c>
      <c r="AJ27" s="12">
        <v>0</v>
      </c>
      <c r="AK27" s="12">
        <v>135.9</v>
      </c>
      <c r="AL27" s="12">
        <v>125.4</v>
      </c>
      <c r="AM27" s="12">
        <v>161.4</v>
      </c>
      <c r="AN27" s="12">
        <v>162</v>
      </c>
      <c r="AO27" s="12">
        <v>49.5</v>
      </c>
      <c r="AP27" s="12">
        <v>91.2</v>
      </c>
      <c r="AQ27" s="12">
        <v>28.5</v>
      </c>
      <c r="AR27" s="12">
        <v>96</v>
      </c>
      <c r="AS27" s="12">
        <v>70.8</v>
      </c>
      <c r="AT27" s="12">
        <v>72</v>
      </c>
      <c r="AU27" s="12">
        <v>159</v>
      </c>
      <c r="AV27" s="12">
        <v>51</v>
      </c>
      <c r="AW27" s="12">
        <v>42</v>
      </c>
      <c r="AX27" s="12">
        <v>477.3</v>
      </c>
      <c r="AY27" s="12">
        <v>0</v>
      </c>
      <c r="AZ27" s="12">
        <v>234</v>
      </c>
      <c r="BA27" s="12">
        <v>125.4</v>
      </c>
      <c r="BB27" s="12">
        <v>101.4</v>
      </c>
      <c r="BC27" s="12">
        <v>20.7</v>
      </c>
      <c r="BD27" s="12">
        <v>0</v>
      </c>
      <c r="BE27" s="12">
        <v>0</v>
      </c>
      <c r="BF27" s="12">
        <v>0</v>
      </c>
      <c r="BG27" s="12">
        <v>0</v>
      </c>
      <c r="BH27" s="12">
        <v>0</v>
      </c>
      <c r="BI27" s="12">
        <v>0</v>
      </c>
      <c r="BJ27" s="12">
        <v>0</v>
      </c>
      <c r="BK27" s="12">
        <v>0</v>
      </c>
      <c r="BL27" s="12">
        <v>0</v>
      </c>
      <c r="BM27" s="12">
        <v>0</v>
      </c>
      <c r="BN27" s="12">
        <v>0</v>
      </c>
      <c r="BO27" s="12">
        <v>0</v>
      </c>
      <c r="BP27" s="12">
        <v>0</v>
      </c>
      <c r="BQ27" s="12">
        <v>0</v>
      </c>
      <c r="BR27" s="12">
        <v>0</v>
      </c>
      <c r="BS27" s="12">
        <v>0.74</v>
      </c>
      <c r="BT27" s="12">
        <v>0</v>
      </c>
      <c r="BU27" s="12">
        <v>0</v>
      </c>
      <c r="BV27" s="12">
        <v>0.05</v>
      </c>
      <c r="BW27" s="12">
        <v>0.02</v>
      </c>
      <c r="BX27" s="12">
        <v>0.02</v>
      </c>
      <c r="BY27" s="12">
        <v>0</v>
      </c>
      <c r="BZ27" s="12">
        <v>0</v>
      </c>
      <c r="CA27" s="12">
        <v>0</v>
      </c>
      <c r="CB27" s="12">
        <v>7.98</v>
      </c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</row>
    <row r="28" spans="1:605" s="12" customFormat="1" ht="12.75" customHeight="1">
      <c r="A28" s="9" t="str">
        <f>"пром."</f>
        <v>пром.</v>
      </c>
      <c r="B28" s="10" t="s">
        <v>108</v>
      </c>
      <c r="C28" s="11" t="str">
        <f>"200"</f>
        <v>200</v>
      </c>
      <c r="D28" s="11">
        <v>0</v>
      </c>
      <c r="E28" s="11">
        <v>0</v>
      </c>
      <c r="F28" s="11">
        <v>0</v>
      </c>
      <c r="G28" s="11">
        <v>0</v>
      </c>
      <c r="H28" s="11">
        <v>22.33</v>
      </c>
      <c r="I28" s="25">
        <v>91.532499999999985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22.33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130</v>
      </c>
      <c r="AB28" s="11">
        <v>0</v>
      </c>
      <c r="AC28" s="11">
        <v>0</v>
      </c>
      <c r="AD28" s="11">
        <v>2.35</v>
      </c>
      <c r="AE28" s="11">
        <v>0.26</v>
      </c>
      <c r="AF28" s="11">
        <v>0.31</v>
      </c>
      <c r="AG28" s="11">
        <v>2.57</v>
      </c>
      <c r="AH28" s="11">
        <v>0</v>
      </c>
      <c r="AI28" s="11">
        <v>8.0399999999999991</v>
      </c>
      <c r="AJ28" s="12">
        <v>0</v>
      </c>
      <c r="AK28" s="12">
        <v>0</v>
      </c>
      <c r="AL28" s="12">
        <v>0</v>
      </c>
      <c r="AM28" s="12">
        <v>0</v>
      </c>
      <c r="AN28" s="12">
        <v>0</v>
      </c>
      <c r="AO28" s="12">
        <v>0</v>
      </c>
      <c r="AP28" s="12">
        <v>0</v>
      </c>
      <c r="AQ28" s="12">
        <v>0</v>
      </c>
      <c r="AR28" s="12">
        <v>0</v>
      </c>
      <c r="AS28" s="12">
        <v>0</v>
      </c>
      <c r="AT28" s="12">
        <v>0</v>
      </c>
      <c r="AU28" s="12">
        <v>0</v>
      </c>
      <c r="AV28" s="12">
        <v>0</v>
      </c>
      <c r="AW28" s="12">
        <v>0</v>
      </c>
      <c r="AX28" s="12">
        <v>0</v>
      </c>
      <c r="AY28" s="12">
        <v>0</v>
      </c>
      <c r="AZ28" s="12">
        <v>0</v>
      </c>
      <c r="BA28" s="12">
        <v>0</v>
      </c>
      <c r="BB28" s="12">
        <v>0</v>
      </c>
      <c r="BC28" s="12">
        <v>0</v>
      </c>
      <c r="BD28" s="12">
        <v>0</v>
      </c>
      <c r="BE28" s="12">
        <v>0</v>
      </c>
      <c r="BF28" s="12">
        <v>0</v>
      </c>
      <c r="BG28" s="12">
        <v>0</v>
      </c>
      <c r="BH28" s="12">
        <v>0</v>
      </c>
      <c r="BI28" s="12">
        <v>0</v>
      </c>
      <c r="BJ28" s="12">
        <v>0</v>
      </c>
      <c r="BK28" s="12">
        <v>0</v>
      </c>
      <c r="BL28" s="12">
        <v>0</v>
      </c>
      <c r="BM28" s="12">
        <v>0</v>
      </c>
      <c r="BN28" s="12">
        <v>0</v>
      </c>
      <c r="BO28" s="12">
        <v>0</v>
      </c>
      <c r="BP28" s="12">
        <v>0</v>
      </c>
      <c r="BQ28" s="12">
        <v>0</v>
      </c>
      <c r="BR28" s="12">
        <v>0</v>
      </c>
      <c r="BS28" s="12">
        <v>0</v>
      </c>
      <c r="BT28" s="12">
        <v>0</v>
      </c>
      <c r="BU28" s="12">
        <v>0</v>
      </c>
      <c r="BV28" s="12">
        <v>0</v>
      </c>
      <c r="BW28" s="12">
        <v>0</v>
      </c>
      <c r="BX28" s="12">
        <v>0</v>
      </c>
      <c r="BY28" s="12">
        <v>0</v>
      </c>
      <c r="BZ28" s="12">
        <v>0</v>
      </c>
      <c r="CA28" s="12">
        <v>0</v>
      </c>
      <c r="CB28" s="12">
        <v>181.5</v>
      </c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</row>
    <row r="29" spans="1:605" s="3" customFormat="1" ht="12.75" customHeight="1">
      <c r="A29" s="13" t="str">
        <f>"пром."</f>
        <v>пром.</v>
      </c>
      <c r="B29" s="14" t="s">
        <v>109</v>
      </c>
      <c r="C29" s="15" t="str">
        <f>"45"</f>
        <v>45</v>
      </c>
      <c r="D29" s="15">
        <v>2.94</v>
      </c>
      <c r="E29" s="15">
        <v>0</v>
      </c>
      <c r="F29" s="15">
        <v>0.99</v>
      </c>
      <c r="G29" s="15">
        <v>0.99</v>
      </c>
      <c r="H29" s="15">
        <v>23.99</v>
      </c>
      <c r="I29" s="26">
        <v>115.88849999999999</v>
      </c>
      <c r="J29" s="15">
        <v>0.23</v>
      </c>
      <c r="K29" s="15">
        <v>0</v>
      </c>
      <c r="L29" s="15">
        <v>0</v>
      </c>
      <c r="M29" s="15">
        <v>0</v>
      </c>
      <c r="N29" s="15">
        <v>1.49</v>
      </c>
      <c r="O29" s="15">
        <v>21.06</v>
      </c>
      <c r="P29" s="15">
        <v>1.44</v>
      </c>
      <c r="Q29" s="15">
        <v>0</v>
      </c>
      <c r="R29" s="15">
        <v>0</v>
      </c>
      <c r="S29" s="15">
        <v>0.14000000000000001</v>
      </c>
      <c r="T29" s="15">
        <v>0.72</v>
      </c>
      <c r="U29" s="15">
        <v>125.48</v>
      </c>
      <c r="V29" s="15">
        <v>36.549999999999997</v>
      </c>
      <c r="W29" s="15">
        <v>6.44</v>
      </c>
      <c r="X29" s="15">
        <v>9.9499999999999993</v>
      </c>
      <c r="Y29" s="15">
        <v>25.63</v>
      </c>
      <c r="Z29" s="15">
        <v>0.69</v>
      </c>
      <c r="AA29" s="15">
        <v>0</v>
      </c>
      <c r="AB29" s="15">
        <v>0</v>
      </c>
      <c r="AC29" s="15">
        <v>0</v>
      </c>
      <c r="AD29" s="15">
        <v>0.77</v>
      </c>
      <c r="AE29" s="15">
        <v>0.06</v>
      </c>
      <c r="AF29" s="15">
        <v>0.02</v>
      </c>
      <c r="AG29" s="15">
        <v>0.61</v>
      </c>
      <c r="AH29" s="15">
        <v>1.35</v>
      </c>
      <c r="AI29" s="15">
        <v>0</v>
      </c>
      <c r="AJ29" s="3">
        <v>0</v>
      </c>
      <c r="AK29" s="3">
        <v>145.63999999999999</v>
      </c>
      <c r="AL29" s="3">
        <v>151.12</v>
      </c>
      <c r="AM29" s="3">
        <v>231.38</v>
      </c>
      <c r="AN29" s="3">
        <v>77.91</v>
      </c>
      <c r="AO29" s="3">
        <v>45.81</v>
      </c>
      <c r="AP29" s="3">
        <v>91.61</v>
      </c>
      <c r="AQ29" s="3">
        <v>34.450000000000003</v>
      </c>
      <c r="AR29" s="3">
        <v>164.43</v>
      </c>
      <c r="AS29" s="3">
        <v>102.18</v>
      </c>
      <c r="AT29" s="3">
        <v>142.11000000000001</v>
      </c>
      <c r="AU29" s="3">
        <v>117.84</v>
      </c>
      <c r="AV29" s="3">
        <v>63.03</v>
      </c>
      <c r="AW29" s="3">
        <v>109.62</v>
      </c>
      <c r="AX29" s="3">
        <v>910.24</v>
      </c>
      <c r="AY29" s="3">
        <v>0</v>
      </c>
      <c r="AZ29" s="3">
        <v>296.37</v>
      </c>
      <c r="BA29" s="3">
        <v>129.59</v>
      </c>
      <c r="BB29" s="3">
        <v>86.91</v>
      </c>
      <c r="BC29" s="3">
        <v>67.73</v>
      </c>
      <c r="BD29" s="3">
        <v>0</v>
      </c>
      <c r="BE29" s="3">
        <v>0</v>
      </c>
      <c r="BF29" s="3">
        <v>0</v>
      </c>
      <c r="BG29" s="3">
        <v>0</v>
      </c>
      <c r="BH29" s="3">
        <v>0</v>
      </c>
      <c r="BI29" s="3">
        <v>0.01</v>
      </c>
      <c r="BJ29" s="3">
        <v>0</v>
      </c>
      <c r="BK29" s="3">
        <v>0.11</v>
      </c>
      <c r="BL29" s="3">
        <v>0</v>
      </c>
      <c r="BM29" s="3">
        <v>0.05</v>
      </c>
      <c r="BN29" s="3">
        <v>0</v>
      </c>
      <c r="BO29" s="3">
        <v>0</v>
      </c>
      <c r="BP29" s="3">
        <v>0</v>
      </c>
      <c r="BQ29" s="3">
        <v>0</v>
      </c>
      <c r="BR29" s="3">
        <v>0</v>
      </c>
      <c r="BS29" s="3">
        <v>0.38</v>
      </c>
      <c r="BT29" s="3">
        <v>0</v>
      </c>
      <c r="BU29" s="3">
        <v>0</v>
      </c>
      <c r="BV29" s="3">
        <v>0.28999999999999998</v>
      </c>
      <c r="BW29" s="3">
        <v>0.01</v>
      </c>
      <c r="BX29" s="3">
        <v>0</v>
      </c>
      <c r="BY29" s="3">
        <v>0</v>
      </c>
      <c r="BZ29" s="3">
        <v>0</v>
      </c>
      <c r="CA29" s="3">
        <v>0</v>
      </c>
      <c r="CB29" s="3">
        <v>7.83</v>
      </c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</row>
    <row r="30" spans="1:605" s="19" customFormat="1" ht="12.75" customHeight="1">
      <c r="A30" s="16"/>
      <c r="B30" s="17" t="s">
        <v>93</v>
      </c>
      <c r="C30" s="18"/>
      <c r="D30" s="18">
        <v>31.37</v>
      </c>
      <c r="E30" s="18">
        <v>26.48</v>
      </c>
      <c r="F30" s="18">
        <v>22.7</v>
      </c>
      <c r="G30" s="18">
        <v>7.27</v>
      </c>
      <c r="H30" s="18">
        <v>91.86</v>
      </c>
      <c r="I30" s="27">
        <v>694.08</v>
      </c>
      <c r="J30" s="18">
        <v>10.220000000000001</v>
      </c>
      <c r="K30" s="18">
        <v>4.0999999999999996</v>
      </c>
      <c r="L30" s="18">
        <v>0</v>
      </c>
      <c r="M30" s="18">
        <v>0</v>
      </c>
      <c r="N30" s="18">
        <v>38.57</v>
      </c>
      <c r="O30" s="18">
        <v>49.87</v>
      </c>
      <c r="P30" s="18">
        <v>3.43</v>
      </c>
      <c r="Q30" s="18">
        <v>0</v>
      </c>
      <c r="R30" s="18">
        <v>0</v>
      </c>
      <c r="S30" s="18">
        <v>2.15</v>
      </c>
      <c r="T30" s="18">
        <v>3.88</v>
      </c>
      <c r="U30" s="18">
        <v>369.06</v>
      </c>
      <c r="V30" s="18">
        <v>448.31</v>
      </c>
      <c r="W30" s="18">
        <v>330.09</v>
      </c>
      <c r="X30" s="18">
        <v>78.27</v>
      </c>
      <c r="Y30" s="18">
        <v>407.23</v>
      </c>
      <c r="Z30" s="18">
        <v>2.02</v>
      </c>
      <c r="AA30" s="18">
        <v>225.25</v>
      </c>
      <c r="AB30" s="18">
        <v>7447.62</v>
      </c>
      <c r="AC30" s="18">
        <v>1588.81</v>
      </c>
      <c r="AD30" s="18">
        <v>6.71</v>
      </c>
      <c r="AE30" s="18">
        <v>0.42</v>
      </c>
      <c r="AF30" s="18">
        <v>0.82</v>
      </c>
      <c r="AG30" s="18">
        <v>4.4400000000000004</v>
      </c>
      <c r="AH30" s="18">
        <v>8.61</v>
      </c>
      <c r="AI30" s="18">
        <v>9.9600000000000009</v>
      </c>
      <c r="AJ30" s="19">
        <v>0</v>
      </c>
      <c r="AK30" s="19">
        <v>1529.6</v>
      </c>
      <c r="AL30" s="19">
        <v>1303.98</v>
      </c>
      <c r="AM30" s="19">
        <v>2288.62</v>
      </c>
      <c r="AN30" s="19">
        <v>1711.15</v>
      </c>
      <c r="AO30" s="19">
        <v>658.33</v>
      </c>
      <c r="AP30" s="19">
        <v>1144.82</v>
      </c>
      <c r="AQ30" s="19">
        <v>374.88</v>
      </c>
      <c r="AR30" s="19">
        <v>1391.51</v>
      </c>
      <c r="AS30" s="19">
        <v>311.92</v>
      </c>
      <c r="AT30" s="19">
        <v>362.51</v>
      </c>
      <c r="AU30" s="19">
        <v>532.29999999999995</v>
      </c>
      <c r="AV30" s="19">
        <v>769.29</v>
      </c>
      <c r="AW30" s="19">
        <v>257.85000000000002</v>
      </c>
      <c r="AX30" s="19">
        <v>2046.35</v>
      </c>
      <c r="AY30" s="19">
        <v>0.8</v>
      </c>
      <c r="AZ30" s="19">
        <v>695.07</v>
      </c>
      <c r="BA30" s="19">
        <v>405.56</v>
      </c>
      <c r="BB30" s="19">
        <v>1420.29</v>
      </c>
      <c r="BC30" s="19">
        <v>231.62</v>
      </c>
      <c r="BD30" s="19">
        <v>0</v>
      </c>
      <c r="BE30" s="19">
        <v>0</v>
      </c>
      <c r="BF30" s="19">
        <v>0</v>
      </c>
      <c r="BG30" s="19">
        <v>0</v>
      </c>
      <c r="BH30" s="19">
        <v>0</v>
      </c>
      <c r="BI30" s="19">
        <v>0.01</v>
      </c>
      <c r="BJ30" s="19">
        <v>0</v>
      </c>
      <c r="BK30" s="19">
        <v>0.49</v>
      </c>
      <c r="BL30" s="19">
        <v>0</v>
      </c>
      <c r="BM30" s="19">
        <v>0.3</v>
      </c>
      <c r="BN30" s="19">
        <v>0.02</v>
      </c>
      <c r="BO30" s="19">
        <v>0.04</v>
      </c>
      <c r="BP30" s="19">
        <v>0</v>
      </c>
      <c r="BQ30" s="19">
        <v>0</v>
      </c>
      <c r="BR30" s="19">
        <v>0</v>
      </c>
      <c r="BS30" s="19">
        <v>2.58</v>
      </c>
      <c r="BT30" s="19">
        <v>0</v>
      </c>
      <c r="BU30" s="19">
        <v>0</v>
      </c>
      <c r="BV30" s="19">
        <v>3.96</v>
      </c>
      <c r="BW30" s="19">
        <v>0.03</v>
      </c>
      <c r="BX30" s="19">
        <v>0.02</v>
      </c>
      <c r="BY30" s="19">
        <v>0</v>
      </c>
      <c r="BZ30" s="19">
        <v>0</v>
      </c>
      <c r="CA30" s="19">
        <v>0</v>
      </c>
      <c r="CB30" s="19">
        <v>373.15</v>
      </c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</row>
    <row r="31" spans="1:605" ht="12.75" customHeight="1">
      <c r="B31" s="7" t="s">
        <v>96</v>
      </c>
    </row>
    <row r="32" spans="1:605" s="12" customFormat="1" ht="25.5" customHeight="1">
      <c r="A32" s="9" t="str">
        <f>"6/1"</f>
        <v>6/1</v>
      </c>
      <c r="B32" s="10" t="s">
        <v>111</v>
      </c>
      <c r="C32" s="11" t="str">
        <f>"60"</f>
        <v>60</v>
      </c>
      <c r="D32" s="11">
        <v>0.92</v>
      </c>
      <c r="E32" s="11">
        <v>0</v>
      </c>
      <c r="F32" s="11">
        <v>3.58</v>
      </c>
      <c r="G32" s="11">
        <v>3.58</v>
      </c>
      <c r="H32" s="11">
        <v>5.59</v>
      </c>
      <c r="I32" s="25">
        <v>55.615097999999996</v>
      </c>
      <c r="J32" s="11">
        <v>0.45</v>
      </c>
      <c r="K32" s="11">
        <v>2.34</v>
      </c>
      <c r="L32" s="11">
        <v>0</v>
      </c>
      <c r="M32" s="11">
        <v>0</v>
      </c>
      <c r="N32" s="11">
        <v>4.42</v>
      </c>
      <c r="O32" s="11">
        <v>0.06</v>
      </c>
      <c r="P32" s="11">
        <v>1.1100000000000001</v>
      </c>
      <c r="Q32" s="11">
        <v>0</v>
      </c>
      <c r="R32" s="11">
        <v>0</v>
      </c>
      <c r="S32" s="11">
        <v>0.16</v>
      </c>
      <c r="T32" s="11">
        <v>0.7</v>
      </c>
      <c r="U32" s="11">
        <v>121.53</v>
      </c>
      <c r="V32" s="11">
        <v>151.19999999999999</v>
      </c>
      <c r="W32" s="11">
        <v>24.84</v>
      </c>
      <c r="X32" s="11">
        <v>10.7</v>
      </c>
      <c r="Y32" s="11">
        <v>19.14</v>
      </c>
      <c r="Z32" s="11">
        <v>0.34</v>
      </c>
      <c r="AA32" s="11">
        <v>0</v>
      </c>
      <c r="AB32" s="11">
        <v>1137.78</v>
      </c>
      <c r="AC32" s="11">
        <v>193.35</v>
      </c>
      <c r="AD32" s="11">
        <v>1.67</v>
      </c>
      <c r="AE32" s="11">
        <v>0.02</v>
      </c>
      <c r="AF32" s="11">
        <v>0.02</v>
      </c>
      <c r="AG32" s="11">
        <v>0.4</v>
      </c>
      <c r="AH32" s="11">
        <v>0.51</v>
      </c>
      <c r="AI32" s="11">
        <v>20.32</v>
      </c>
      <c r="AJ32" s="12">
        <v>0</v>
      </c>
      <c r="AK32" s="12">
        <v>29.62</v>
      </c>
      <c r="AL32" s="12">
        <v>25.34</v>
      </c>
      <c r="AM32" s="12">
        <v>32.36</v>
      </c>
      <c r="AN32" s="12">
        <v>30.48</v>
      </c>
      <c r="AO32" s="12">
        <v>10.55</v>
      </c>
      <c r="AP32" s="12">
        <v>22.86</v>
      </c>
      <c r="AQ32" s="12">
        <v>5.16</v>
      </c>
      <c r="AR32" s="12">
        <v>27.61</v>
      </c>
      <c r="AS32" s="12">
        <v>35.83</v>
      </c>
      <c r="AT32" s="12">
        <v>41.34</v>
      </c>
      <c r="AU32" s="12">
        <v>88.55</v>
      </c>
      <c r="AV32" s="12">
        <v>13.67</v>
      </c>
      <c r="AW32" s="12">
        <v>23.46</v>
      </c>
      <c r="AX32" s="12">
        <v>143.38</v>
      </c>
      <c r="AY32" s="12">
        <v>0</v>
      </c>
      <c r="AZ32" s="12">
        <v>28.84</v>
      </c>
      <c r="BA32" s="12">
        <v>29.12</v>
      </c>
      <c r="BB32" s="12">
        <v>23.74</v>
      </c>
      <c r="BC32" s="12">
        <v>9.9499999999999993</v>
      </c>
      <c r="BD32" s="12">
        <v>0</v>
      </c>
      <c r="BE32" s="12">
        <v>0</v>
      </c>
      <c r="BF32" s="12">
        <v>0</v>
      </c>
      <c r="BG32" s="12">
        <v>0</v>
      </c>
      <c r="BH32" s="12">
        <v>0</v>
      </c>
      <c r="BI32" s="12">
        <v>0</v>
      </c>
      <c r="BJ32" s="12">
        <v>0</v>
      </c>
      <c r="BK32" s="12">
        <v>0.22</v>
      </c>
      <c r="BL32" s="12">
        <v>0</v>
      </c>
      <c r="BM32" s="12">
        <v>0.14000000000000001</v>
      </c>
      <c r="BN32" s="12">
        <v>0.01</v>
      </c>
      <c r="BO32" s="12">
        <v>0.02</v>
      </c>
      <c r="BP32" s="12">
        <v>0</v>
      </c>
      <c r="BQ32" s="12">
        <v>0</v>
      </c>
      <c r="BR32" s="12">
        <v>0</v>
      </c>
      <c r="BS32" s="12">
        <v>0.84</v>
      </c>
      <c r="BT32" s="12">
        <v>0</v>
      </c>
      <c r="BU32" s="12">
        <v>0</v>
      </c>
      <c r="BV32" s="12">
        <v>2.08</v>
      </c>
      <c r="BW32" s="12">
        <v>0</v>
      </c>
      <c r="BX32" s="12">
        <v>0</v>
      </c>
      <c r="BY32" s="12">
        <v>0</v>
      </c>
      <c r="BZ32" s="12">
        <v>0</v>
      </c>
      <c r="CA32" s="12">
        <v>0</v>
      </c>
      <c r="CB32" s="12">
        <v>49.13</v>
      </c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</row>
    <row r="33" spans="1:605" s="12" customFormat="1" ht="12.75" customHeight="1">
      <c r="A33" s="9" t="str">
        <f>"28/2"</f>
        <v>28/2</v>
      </c>
      <c r="B33" s="10" t="s">
        <v>112</v>
      </c>
      <c r="C33" s="11" t="str">
        <f>"250"</f>
        <v>250</v>
      </c>
      <c r="D33" s="11">
        <v>6.84</v>
      </c>
      <c r="E33" s="11">
        <v>0.02</v>
      </c>
      <c r="F33" s="11">
        <v>2.46</v>
      </c>
      <c r="G33" s="11">
        <v>0.68</v>
      </c>
      <c r="H33" s="11">
        <v>22.81</v>
      </c>
      <c r="I33" s="25">
        <v>134.13414499999999</v>
      </c>
      <c r="J33" s="11">
        <v>1.25</v>
      </c>
      <c r="K33" s="11">
        <v>0.06</v>
      </c>
      <c r="L33" s="11">
        <v>0</v>
      </c>
      <c r="M33" s="11">
        <v>0</v>
      </c>
      <c r="N33" s="11">
        <v>2.88</v>
      </c>
      <c r="O33" s="11">
        <v>16.05</v>
      </c>
      <c r="P33" s="11">
        <v>3.87</v>
      </c>
      <c r="Q33" s="11">
        <v>0</v>
      </c>
      <c r="R33" s="11">
        <v>0</v>
      </c>
      <c r="S33" s="11">
        <v>0.05</v>
      </c>
      <c r="T33" s="11">
        <v>1.6</v>
      </c>
      <c r="U33" s="11">
        <v>204.41</v>
      </c>
      <c r="V33" s="11">
        <v>303.23</v>
      </c>
      <c r="W33" s="11">
        <v>42.33</v>
      </c>
      <c r="X33" s="11">
        <v>36.299999999999997</v>
      </c>
      <c r="Y33" s="11">
        <v>107.35</v>
      </c>
      <c r="Z33" s="11">
        <v>2.2000000000000002</v>
      </c>
      <c r="AA33" s="11">
        <v>10</v>
      </c>
      <c r="AB33" s="11">
        <v>1089.45</v>
      </c>
      <c r="AC33" s="11">
        <v>211.85</v>
      </c>
      <c r="AD33" s="11">
        <v>0.37</v>
      </c>
      <c r="AE33" s="11">
        <v>0.22</v>
      </c>
      <c r="AF33" s="11">
        <v>0.05</v>
      </c>
      <c r="AG33" s="11">
        <v>0.72</v>
      </c>
      <c r="AH33" s="11">
        <v>2.27</v>
      </c>
      <c r="AI33" s="11">
        <v>0.6</v>
      </c>
      <c r="AJ33" s="12">
        <v>0</v>
      </c>
      <c r="AK33" s="12">
        <v>325.26</v>
      </c>
      <c r="AL33" s="12">
        <v>345.97</v>
      </c>
      <c r="AM33" s="12">
        <v>530.77</v>
      </c>
      <c r="AN33" s="12">
        <v>472.78</v>
      </c>
      <c r="AO33" s="12">
        <v>69.069999999999993</v>
      </c>
      <c r="AP33" s="12">
        <v>266.49</v>
      </c>
      <c r="AQ33" s="12">
        <v>83.18</v>
      </c>
      <c r="AR33" s="12">
        <v>325.51</v>
      </c>
      <c r="AS33" s="12">
        <v>289.3</v>
      </c>
      <c r="AT33" s="12">
        <v>499.37</v>
      </c>
      <c r="AU33" s="12">
        <v>686.03</v>
      </c>
      <c r="AV33" s="12">
        <v>147.29</v>
      </c>
      <c r="AW33" s="12">
        <v>299.88</v>
      </c>
      <c r="AX33" s="12">
        <v>1110.31</v>
      </c>
      <c r="AY33" s="12">
        <v>0</v>
      </c>
      <c r="AZ33" s="12">
        <v>245.69</v>
      </c>
      <c r="BA33" s="12">
        <v>275.14</v>
      </c>
      <c r="BB33" s="12">
        <v>217.91</v>
      </c>
      <c r="BC33" s="12">
        <v>84.72</v>
      </c>
      <c r="BD33" s="12">
        <v>7.0000000000000007E-2</v>
      </c>
      <c r="BE33" s="12">
        <v>0.03</v>
      </c>
      <c r="BF33" s="12">
        <v>0.02</v>
      </c>
      <c r="BG33" s="12">
        <v>0.04</v>
      </c>
      <c r="BH33" s="12">
        <v>0.04</v>
      </c>
      <c r="BI33" s="12">
        <v>0.19</v>
      </c>
      <c r="BJ33" s="12">
        <v>0</v>
      </c>
      <c r="BK33" s="12">
        <v>0.61</v>
      </c>
      <c r="BL33" s="12">
        <v>0</v>
      </c>
      <c r="BM33" s="12">
        <v>0.18</v>
      </c>
      <c r="BN33" s="12">
        <v>0</v>
      </c>
      <c r="BO33" s="12">
        <v>0</v>
      </c>
      <c r="BP33" s="12">
        <v>0</v>
      </c>
      <c r="BQ33" s="12">
        <v>0.04</v>
      </c>
      <c r="BR33" s="12">
        <v>0.06</v>
      </c>
      <c r="BS33" s="12">
        <v>0.55000000000000004</v>
      </c>
      <c r="BT33" s="12">
        <v>0</v>
      </c>
      <c r="BU33" s="12">
        <v>0</v>
      </c>
      <c r="BV33" s="12">
        <v>0.32</v>
      </c>
      <c r="BW33" s="12">
        <v>0.04</v>
      </c>
      <c r="BX33" s="12">
        <v>0</v>
      </c>
      <c r="BY33" s="12">
        <v>0</v>
      </c>
      <c r="BZ33" s="12">
        <v>0</v>
      </c>
      <c r="CA33" s="12">
        <v>0</v>
      </c>
      <c r="CB33" s="12">
        <v>242.93</v>
      </c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</row>
    <row r="34" spans="1:605" s="12" customFormat="1" ht="12.75" customHeight="1">
      <c r="A34" s="9" t="str">
        <f>"40/2"</f>
        <v>40/2</v>
      </c>
      <c r="B34" s="10" t="s">
        <v>113</v>
      </c>
      <c r="C34" s="11" t="str">
        <f>"20"</f>
        <v>20</v>
      </c>
      <c r="D34" s="11">
        <v>1.71</v>
      </c>
      <c r="E34" s="11">
        <v>0</v>
      </c>
      <c r="F34" s="11">
        <v>0.19</v>
      </c>
      <c r="G34" s="11">
        <v>0.22</v>
      </c>
      <c r="H34" s="11">
        <v>10.24</v>
      </c>
      <c r="I34" s="25">
        <v>50.401295999999995</v>
      </c>
      <c r="J34" s="11">
        <v>0</v>
      </c>
      <c r="K34" s="11">
        <v>0</v>
      </c>
      <c r="L34" s="11">
        <v>0</v>
      </c>
      <c r="M34" s="11">
        <v>0</v>
      </c>
      <c r="N34" s="11">
        <v>0.24</v>
      </c>
      <c r="O34" s="11">
        <v>9.9600000000000009</v>
      </c>
      <c r="P34" s="11">
        <v>0.04</v>
      </c>
      <c r="Q34" s="11">
        <v>0</v>
      </c>
      <c r="R34" s="11">
        <v>0</v>
      </c>
      <c r="S34" s="11">
        <v>0</v>
      </c>
      <c r="T34" s="11">
        <v>0.43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  <c r="AE34" s="11">
        <v>0</v>
      </c>
      <c r="AF34" s="11">
        <v>0</v>
      </c>
      <c r="AG34" s="11">
        <v>0</v>
      </c>
      <c r="AH34" s="11">
        <v>0</v>
      </c>
      <c r="AI34" s="11">
        <v>0</v>
      </c>
      <c r="AJ34" s="12">
        <v>0</v>
      </c>
      <c r="AK34" s="12">
        <v>82.8</v>
      </c>
      <c r="AL34" s="12">
        <v>86.18</v>
      </c>
      <c r="AM34" s="12">
        <v>131.97999999999999</v>
      </c>
      <c r="AN34" s="12">
        <v>43.77</v>
      </c>
      <c r="AO34" s="12">
        <v>25.94</v>
      </c>
      <c r="AP34" s="12">
        <v>51.89</v>
      </c>
      <c r="AQ34" s="12">
        <v>19.63</v>
      </c>
      <c r="AR34" s="12">
        <v>93.85</v>
      </c>
      <c r="AS34" s="12">
        <v>58.2</v>
      </c>
      <c r="AT34" s="12">
        <v>81.22</v>
      </c>
      <c r="AU34" s="12">
        <v>67</v>
      </c>
      <c r="AV34" s="12">
        <v>35.19</v>
      </c>
      <c r="AW34" s="12">
        <v>62.27</v>
      </c>
      <c r="AX34" s="12">
        <v>520.67999999999995</v>
      </c>
      <c r="AY34" s="12">
        <v>0</v>
      </c>
      <c r="AZ34" s="12">
        <v>169.65</v>
      </c>
      <c r="BA34" s="12">
        <v>73.77</v>
      </c>
      <c r="BB34" s="12">
        <v>48.96</v>
      </c>
      <c r="BC34" s="12">
        <v>38.799999999999997</v>
      </c>
      <c r="BD34" s="12">
        <v>0</v>
      </c>
      <c r="BE34" s="12">
        <v>0</v>
      </c>
      <c r="BF34" s="12">
        <v>0</v>
      </c>
      <c r="BG34" s="12">
        <v>0</v>
      </c>
      <c r="BH34" s="12">
        <v>0</v>
      </c>
      <c r="BI34" s="12">
        <v>0</v>
      </c>
      <c r="BJ34" s="12">
        <v>0</v>
      </c>
      <c r="BK34" s="12">
        <v>0.02</v>
      </c>
      <c r="BL34" s="12">
        <v>0</v>
      </c>
      <c r="BM34" s="12">
        <v>0</v>
      </c>
      <c r="BN34" s="12">
        <v>0</v>
      </c>
      <c r="BO34" s="12">
        <v>0</v>
      </c>
      <c r="BP34" s="12">
        <v>0</v>
      </c>
      <c r="BQ34" s="12">
        <v>0</v>
      </c>
      <c r="BR34" s="12">
        <v>0</v>
      </c>
      <c r="BS34" s="12">
        <v>0.02</v>
      </c>
      <c r="BT34" s="12">
        <v>0</v>
      </c>
      <c r="BU34" s="12">
        <v>0</v>
      </c>
      <c r="BV34" s="12">
        <v>0.09</v>
      </c>
      <c r="BW34" s="12">
        <v>0</v>
      </c>
      <c r="BX34" s="12">
        <v>0</v>
      </c>
      <c r="BY34" s="12">
        <v>0</v>
      </c>
      <c r="BZ34" s="12">
        <v>0</v>
      </c>
      <c r="CA34" s="12">
        <v>0</v>
      </c>
      <c r="CB34" s="12">
        <v>9.3800000000000008</v>
      </c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</row>
    <row r="35" spans="1:605" s="12" customFormat="1" ht="25.5" customHeight="1">
      <c r="A35" s="9" t="str">
        <f>"54/8"</f>
        <v>54/8</v>
      </c>
      <c r="B35" s="10" t="s">
        <v>114</v>
      </c>
      <c r="C35" s="11" t="str">
        <f>"200"</f>
        <v>200</v>
      </c>
      <c r="D35" s="11">
        <v>14.82</v>
      </c>
      <c r="E35" s="11">
        <v>12.05</v>
      </c>
      <c r="F35" s="11">
        <v>16.8</v>
      </c>
      <c r="G35" s="11">
        <v>8.73</v>
      </c>
      <c r="H35" s="11">
        <v>29.81</v>
      </c>
      <c r="I35" s="25">
        <v>327.76652000000001</v>
      </c>
      <c r="J35" s="11">
        <v>5.78</v>
      </c>
      <c r="K35" s="11">
        <v>5.2</v>
      </c>
      <c r="L35" s="11">
        <v>0</v>
      </c>
      <c r="M35" s="11">
        <v>0</v>
      </c>
      <c r="N35" s="11">
        <v>2.72</v>
      </c>
      <c r="O35" s="11">
        <v>24.58</v>
      </c>
      <c r="P35" s="11">
        <v>2.5099999999999998</v>
      </c>
      <c r="Q35" s="11">
        <v>0</v>
      </c>
      <c r="R35" s="11">
        <v>0</v>
      </c>
      <c r="S35" s="11">
        <v>0.38</v>
      </c>
      <c r="T35" s="11">
        <v>3.04</v>
      </c>
      <c r="U35" s="11">
        <v>206.28</v>
      </c>
      <c r="V35" s="11">
        <v>1097.96</v>
      </c>
      <c r="W35" s="11">
        <v>24.45</v>
      </c>
      <c r="X35" s="11">
        <v>49.47</v>
      </c>
      <c r="Y35" s="11">
        <v>201.25</v>
      </c>
      <c r="Z35" s="11">
        <v>3</v>
      </c>
      <c r="AA35" s="11">
        <v>0</v>
      </c>
      <c r="AB35" s="11">
        <v>28.8</v>
      </c>
      <c r="AC35" s="11">
        <v>5.4</v>
      </c>
      <c r="AD35" s="11">
        <v>3.98</v>
      </c>
      <c r="AE35" s="11">
        <v>0.19</v>
      </c>
      <c r="AF35" s="11">
        <v>0.18</v>
      </c>
      <c r="AG35" s="11">
        <v>4.32</v>
      </c>
      <c r="AH35" s="11">
        <v>8.59</v>
      </c>
      <c r="AI35" s="11">
        <v>14.72</v>
      </c>
      <c r="AJ35" s="12">
        <v>0</v>
      </c>
      <c r="AK35" s="12">
        <v>672.74</v>
      </c>
      <c r="AL35" s="12">
        <v>544.01</v>
      </c>
      <c r="AM35" s="12">
        <v>984.88</v>
      </c>
      <c r="AN35" s="12">
        <v>1678.54</v>
      </c>
      <c r="AO35" s="12">
        <v>287.98</v>
      </c>
      <c r="AP35" s="12">
        <v>556.80999999999995</v>
      </c>
      <c r="AQ35" s="12">
        <v>161.76</v>
      </c>
      <c r="AR35" s="12">
        <v>553.62</v>
      </c>
      <c r="AS35" s="12">
        <v>759.64</v>
      </c>
      <c r="AT35" s="12">
        <v>906.04</v>
      </c>
      <c r="AU35" s="12">
        <v>1197.2</v>
      </c>
      <c r="AV35" s="12">
        <v>456.18</v>
      </c>
      <c r="AW35" s="12">
        <v>640.12</v>
      </c>
      <c r="AX35" s="12">
        <v>2244.08</v>
      </c>
      <c r="AY35" s="12">
        <v>176.64</v>
      </c>
      <c r="AZ35" s="12">
        <v>468.01</v>
      </c>
      <c r="BA35" s="12">
        <v>520.79999999999995</v>
      </c>
      <c r="BB35" s="12">
        <v>451.56</v>
      </c>
      <c r="BC35" s="12">
        <v>179.76</v>
      </c>
      <c r="BD35" s="12">
        <v>0</v>
      </c>
      <c r="BE35" s="12">
        <v>0</v>
      </c>
      <c r="BF35" s="12">
        <v>0</v>
      </c>
      <c r="BG35" s="12">
        <v>0</v>
      </c>
      <c r="BH35" s="12">
        <v>0</v>
      </c>
      <c r="BI35" s="12">
        <v>0</v>
      </c>
      <c r="BJ35" s="12">
        <v>0</v>
      </c>
      <c r="BK35" s="12">
        <v>0.55000000000000004</v>
      </c>
      <c r="BL35" s="12">
        <v>0</v>
      </c>
      <c r="BM35" s="12">
        <v>0.31</v>
      </c>
      <c r="BN35" s="12">
        <v>0.02</v>
      </c>
      <c r="BO35" s="12">
        <v>0.05</v>
      </c>
      <c r="BP35" s="12">
        <v>0</v>
      </c>
      <c r="BQ35" s="12">
        <v>0</v>
      </c>
      <c r="BR35" s="12">
        <v>0.01</v>
      </c>
      <c r="BS35" s="12">
        <v>1.92</v>
      </c>
      <c r="BT35" s="12">
        <v>0</v>
      </c>
      <c r="BU35" s="12">
        <v>0</v>
      </c>
      <c r="BV35" s="12">
        <v>4.87</v>
      </c>
      <c r="BW35" s="12">
        <v>0</v>
      </c>
      <c r="BX35" s="12">
        <v>0</v>
      </c>
      <c r="BY35" s="12">
        <v>0</v>
      </c>
      <c r="BZ35" s="12">
        <v>0</v>
      </c>
      <c r="CA35" s="12">
        <v>0</v>
      </c>
      <c r="CB35" s="12">
        <v>190.16</v>
      </c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</row>
    <row r="36" spans="1:605" s="12" customFormat="1" ht="12.75" customHeight="1">
      <c r="A36" s="9" t="str">
        <f>"12/10"</f>
        <v>12/10</v>
      </c>
      <c r="B36" s="10" t="s">
        <v>115</v>
      </c>
      <c r="C36" s="11" t="str">
        <f>"200"</f>
        <v>200</v>
      </c>
      <c r="D36" s="11">
        <v>0.43</v>
      </c>
      <c r="E36" s="11">
        <v>0</v>
      </c>
      <c r="F36" s="11">
        <v>0.1</v>
      </c>
      <c r="G36" s="11">
        <v>0.1</v>
      </c>
      <c r="H36" s="11">
        <v>22.89</v>
      </c>
      <c r="I36" s="25">
        <v>88.655410000000003</v>
      </c>
      <c r="J36" s="11">
        <v>0.02</v>
      </c>
      <c r="K36" s="11">
        <v>0</v>
      </c>
      <c r="L36" s="11">
        <v>0</v>
      </c>
      <c r="M36" s="11">
        <v>0</v>
      </c>
      <c r="N36" s="11">
        <v>21.38</v>
      </c>
      <c r="O36" s="11">
        <v>0.09</v>
      </c>
      <c r="P36" s="11">
        <v>1.43</v>
      </c>
      <c r="Q36" s="11">
        <v>0</v>
      </c>
      <c r="R36" s="11">
        <v>0</v>
      </c>
      <c r="S36" s="11">
        <v>0.53</v>
      </c>
      <c r="T36" s="11">
        <v>0.46</v>
      </c>
      <c r="U36" s="11">
        <v>1.58</v>
      </c>
      <c r="V36" s="11">
        <v>128.6</v>
      </c>
      <c r="W36" s="11">
        <v>11.93</v>
      </c>
      <c r="X36" s="11">
        <v>14.54</v>
      </c>
      <c r="Y36" s="11">
        <v>11.58</v>
      </c>
      <c r="Z36" s="11">
        <v>0.47</v>
      </c>
      <c r="AA36" s="11">
        <v>0</v>
      </c>
      <c r="AB36" s="11">
        <v>8.1</v>
      </c>
      <c r="AC36" s="11">
        <v>1.5</v>
      </c>
      <c r="AD36" s="11">
        <v>0.27</v>
      </c>
      <c r="AE36" s="11">
        <v>0</v>
      </c>
      <c r="AF36" s="11">
        <v>0.01</v>
      </c>
      <c r="AG36" s="11">
        <v>0.19</v>
      </c>
      <c r="AH36" s="11">
        <v>0.26</v>
      </c>
      <c r="AI36" s="11">
        <v>0.18</v>
      </c>
      <c r="AJ36" s="12">
        <v>0</v>
      </c>
      <c r="AK36" s="12">
        <v>0</v>
      </c>
      <c r="AL36" s="12">
        <v>0</v>
      </c>
      <c r="AM36" s="12">
        <v>0</v>
      </c>
      <c r="AN36" s="12">
        <v>0</v>
      </c>
      <c r="AO36" s="12">
        <v>0</v>
      </c>
      <c r="AP36" s="12">
        <v>0</v>
      </c>
      <c r="AQ36" s="12">
        <v>0</v>
      </c>
      <c r="AR36" s="12">
        <v>0</v>
      </c>
      <c r="AS36" s="12">
        <v>0</v>
      </c>
      <c r="AT36" s="12">
        <v>0</v>
      </c>
      <c r="AU36" s="12">
        <v>0</v>
      </c>
      <c r="AV36" s="12">
        <v>0</v>
      </c>
      <c r="AW36" s="12">
        <v>0</v>
      </c>
      <c r="AX36" s="12">
        <v>0</v>
      </c>
      <c r="AY36" s="12">
        <v>0</v>
      </c>
      <c r="AZ36" s="12">
        <v>0</v>
      </c>
      <c r="BA36" s="12">
        <v>0</v>
      </c>
      <c r="BB36" s="12">
        <v>0</v>
      </c>
      <c r="BC36" s="12">
        <v>0</v>
      </c>
      <c r="BD36" s="12">
        <v>0</v>
      </c>
      <c r="BE36" s="12">
        <v>0</v>
      </c>
      <c r="BF36" s="12">
        <v>0</v>
      </c>
      <c r="BG36" s="12">
        <v>0</v>
      </c>
      <c r="BH36" s="12">
        <v>0</v>
      </c>
      <c r="BI36" s="12">
        <v>0</v>
      </c>
      <c r="BJ36" s="12">
        <v>0</v>
      </c>
      <c r="BK36" s="12">
        <v>0</v>
      </c>
      <c r="BL36" s="12">
        <v>0</v>
      </c>
      <c r="BM36" s="12">
        <v>0</v>
      </c>
      <c r="BN36" s="12">
        <v>0</v>
      </c>
      <c r="BO36" s="12">
        <v>0</v>
      </c>
      <c r="BP36" s="12">
        <v>0</v>
      </c>
      <c r="BQ36" s="12">
        <v>0</v>
      </c>
      <c r="BR36" s="12">
        <v>0</v>
      </c>
      <c r="BS36" s="12">
        <v>0</v>
      </c>
      <c r="BT36" s="12">
        <v>0</v>
      </c>
      <c r="BU36" s="12">
        <v>0</v>
      </c>
      <c r="BV36" s="12">
        <v>0</v>
      </c>
      <c r="BW36" s="12">
        <v>0</v>
      </c>
      <c r="BX36" s="12">
        <v>0</v>
      </c>
      <c r="BY36" s="12">
        <v>0</v>
      </c>
      <c r="BZ36" s="12">
        <v>0</v>
      </c>
      <c r="CA36" s="12">
        <v>0</v>
      </c>
      <c r="CB36" s="12">
        <v>214.71</v>
      </c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</row>
    <row r="37" spans="1:605" s="12" customFormat="1" ht="12.75" customHeight="1">
      <c r="A37" s="9" t="str">
        <f>"пром."</f>
        <v>пром.</v>
      </c>
      <c r="B37" s="10" t="s">
        <v>91</v>
      </c>
      <c r="C37" s="11" t="str">
        <f>"25"</f>
        <v>25</v>
      </c>
      <c r="D37" s="11">
        <v>1.67</v>
      </c>
      <c r="E37" s="11">
        <v>0</v>
      </c>
      <c r="F37" s="11">
        <v>0.18</v>
      </c>
      <c r="G37" s="11">
        <v>0</v>
      </c>
      <c r="H37" s="11">
        <v>12.55</v>
      </c>
      <c r="I37" s="25">
        <v>52.635800000000003</v>
      </c>
      <c r="J37" s="11">
        <v>0</v>
      </c>
      <c r="K37" s="11">
        <v>0</v>
      </c>
      <c r="L37" s="11">
        <v>0</v>
      </c>
      <c r="M37" s="11">
        <v>0</v>
      </c>
      <c r="N37" s="11">
        <v>10.7</v>
      </c>
      <c r="O37" s="11">
        <v>0</v>
      </c>
      <c r="P37" s="11">
        <v>1.85</v>
      </c>
      <c r="Q37" s="11">
        <v>0</v>
      </c>
      <c r="R37" s="11">
        <v>0</v>
      </c>
      <c r="S37" s="11">
        <v>0</v>
      </c>
      <c r="T37" s="11">
        <v>3.01</v>
      </c>
      <c r="U37" s="11">
        <v>10.08</v>
      </c>
      <c r="V37" s="11">
        <v>468.1</v>
      </c>
      <c r="W37" s="11">
        <v>185.09</v>
      </c>
      <c r="X37" s="11">
        <v>58.12</v>
      </c>
      <c r="Y37" s="11">
        <v>52.43</v>
      </c>
      <c r="Z37" s="11">
        <v>6.22</v>
      </c>
      <c r="AA37" s="11">
        <v>840</v>
      </c>
      <c r="AB37" s="11">
        <v>0</v>
      </c>
      <c r="AC37" s="11">
        <v>52.5</v>
      </c>
      <c r="AD37" s="11">
        <v>0.42</v>
      </c>
      <c r="AE37" s="11">
        <v>0.05</v>
      </c>
      <c r="AF37" s="11">
        <v>0.27</v>
      </c>
      <c r="AG37" s="11">
        <v>0</v>
      </c>
      <c r="AH37" s="11">
        <v>2.2400000000000002</v>
      </c>
      <c r="AI37" s="11">
        <v>12.5</v>
      </c>
      <c r="AJ37" s="12">
        <v>0</v>
      </c>
      <c r="AK37" s="12">
        <v>0</v>
      </c>
      <c r="AL37" s="12">
        <v>0</v>
      </c>
      <c r="AM37" s="12">
        <v>0</v>
      </c>
      <c r="AN37" s="12">
        <v>0</v>
      </c>
      <c r="AO37" s="12">
        <v>0</v>
      </c>
      <c r="AP37" s="12">
        <v>0</v>
      </c>
      <c r="AQ37" s="12">
        <v>0</v>
      </c>
      <c r="AR37" s="12">
        <v>0</v>
      </c>
      <c r="AS37" s="12">
        <v>0</v>
      </c>
      <c r="AT37" s="12">
        <v>0</v>
      </c>
      <c r="AU37" s="12">
        <v>0</v>
      </c>
      <c r="AV37" s="12">
        <v>0</v>
      </c>
      <c r="AW37" s="12">
        <v>0</v>
      </c>
      <c r="AX37" s="12">
        <v>0</v>
      </c>
      <c r="AY37" s="12">
        <v>0</v>
      </c>
      <c r="AZ37" s="12">
        <v>0</v>
      </c>
      <c r="BA37" s="12">
        <v>0</v>
      </c>
      <c r="BB37" s="12">
        <v>0</v>
      </c>
      <c r="BC37" s="12">
        <v>0</v>
      </c>
      <c r="BD37" s="12">
        <v>0</v>
      </c>
      <c r="BE37" s="12">
        <v>0</v>
      </c>
      <c r="BF37" s="12">
        <v>0</v>
      </c>
      <c r="BG37" s="12">
        <v>0.01</v>
      </c>
      <c r="BH37" s="12">
        <v>0</v>
      </c>
      <c r="BI37" s="12">
        <v>0.02</v>
      </c>
      <c r="BJ37" s="12">
        <v>0</v>
      </c>
      <c r="BK37" s="12">
        <v>0.22</v>
      </c>
      <c r="BL37" s="12">
        <v>0</v>
      </c>
      <c r="BM37" s="12">
        <v>7.0000000000000007E-2</v>
      </c>
      <c r="BN37" s="12">
        <v>0</v>
      </c>
      <c r="BO37" s="12">
        <v>0</v>
      </c>
      <c r="BP37" s="12">
        <v>0</v>
      </c>
      <c r="BQ37" s="12">
        <v>0</v>
      </c>
      <c r="BR37" s="12">
        <v>0.02</v>
      </c>
      <c r="BS37" s="12">
        <v>7.0000000000000007E-2</v>
      </c>
      <c r="BT37" s="12">
        <v>0</v>
      </c>
      <c r="BU37" s="12">
        <v>0</v>
      </c>
      <c r="BV37" s="12">
        <v>0.14000000000000001</v>
      </c>
      <c r="BW37" s="12">
        <v>0.54</v>
      </c>
      <c r="BX37" s="12">
        <v>0</v>
      </c>
      <c r="BY37" s="12">
        <v>0</v>
      </c>
      <c r="BZ37" s="12">
        <v>0</v>
      </c>
      <c r="CA37" s="12">
        <v>0</v>
      </c>
      <c r="CB37" s="12">
        <v>2</v>
      </c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</row>
    <row r="38" spans="1:605" s="3" customFormat="1" ht="12.75" customHeight="1">
      <c r="A38" s="13" t="str">
        <f>"пром."</f>
        <v>пром.</v>
      </c>
      <c r="B38" s="14" t="s">
        <v>92</v>
      </c>
      <c r="C38" s="15" t="str">
        <f>"20"</f>
        <v>20</v>
      </c>
      <c r="D38" s="15">
        <v>1.32</v>
      </c>
      <c r="E38" s="15">
        <v>0</v>
      </c>
      <c r="F38" s="15">
        <v>0.24</v>
      </c>
      <c r="G38" s="15">
        <v>0.24</v>
      </c>
      <c r="H38" s="15">
        <v>8.34</v>
      </c>
      <c r="I38" s="26">
        <v>38.676000000000002</v>
      </c>
      <c r="J38" s="15">
        <v>0.04</v>
      </c>
      <c r="K38" s="15">
        <v>0</v>
      </c>
      <c r="L38" s="15">
        <v>0</v>
      </c>
      <c r="M38" s="15">
        <v>0</v>
      </c>
      <c r="N38" s="15">
        <v>0.24</v>
      </c>
      <c r="O38" s="15">
        <v>6.44</v>
      </c>
      <c r="P38" s="15">
        <v>1.66</v>
      </c>
      <c r="Q38" s="15">
        <v>0</v>
      </c>
      <c r="R38" s="15">
        <v>0</v>
      </c>
      <c r="S38" s="15">
        <v>0.2</v>
      </c>
      <c r="T38" s="15">
        <v>0.5</v>
      </c>
      <c r="U38" s="15">
        <v>122</v>
      </c>
      <c r="V38" s="15">
        <v>49</v>
      </c>
      <c r="W38" s="15">
        <v>7</v>
      </c>
      <c r="X38" s="15">
        <v>9.4</v>
      </c>
      <c r="Y38" s="15">
        <v>31.6</v>
      </c>
      <c r="Z38" s="15">
        <v>0.78</v>
      </c>
      <c r="AA38" s="15">
        <v>0</v>
      </c>
      <c r="AB38" s="15">
        <v>1</v>
      </c>
      <c r="AC38" s="15">
        <v>0.2</v>
      </c>
      <c r="AD38" s="15">
        <v>0.28000000000000003</v>
      </c>
      <c r="AE38" s="15">
        <v>0.04</v>
      </c>
      <c r="AF38" s="15">
        <v>0.02</v>
      </c>
      <c r="AG38" s="15">
        <v>0.14000000000000001</v>
      </c>
      <c r="AH38" s="15">
        <v>0.4</v>
      </c>
      <c r="AI38" s="15">
        <v>0</v>
      </c>
      <c r="AJ38" s="3">
        <v>0</v>
      </c>
      <c r="AK38" s="3">
        <v>64.400000000000006</v>
      </c>
      <c r="AL38" s="3">
        <v>49.6</v>
      </c>
      <c r="AM38" s="3">
        <v>85.4</v>
      </c>
      <c r="AN38" s="3">
        <v>44.6</v>
      </c>
      <c r="AO38" s="3">
        <v>18.600000000000001</v>
      </c>
      <c r="AP38" s="3">
        <v>39.6</v>
      </c>
      <c r="AQ38" s="3">
        <v>16</v>
      </c>
      <c r="AR38" s="3">
        <v>74.2</v>
      </c>
      <c r="AS38" s="3">
        <v>59.4</v>
      </c>
      <c r="AT38" s="3">
        <v>58.2</v>
      </c>
      <c r="AU38" s="3">
        <v>92.8</v>
      </c>
      <c r="AV38" s="3">
        <v>24.8</v>
      </c>
      <c r="AW38" s="3">
        <v>62</v>
      </c>
      <c r="AX38" s="3">
        <v>311.8</v>
      </c>
      <c r="AY38" s="3">
        <v>0</v>
      </c>
      <c r="AZ38" s="3">
        <v>105.2</v>
      </c>
      <c r="BA38" s="3">
        <v>58.2</v>
      </c>
      <c r="BB38" s="3">
        <v>36</v>
      </c>
      <c r="BC38" s="3">
        <v>26</v>
      </c>
      <c r="BD38" s="3">
        <v>0</v>
      </c>
      <c r="BE38" s="3">
        <v>0</v>
      </c>
      <c r="BF38" s="3">
        <v>0</v>
      </c>
      <c r="BG38" s="3">
        <v>0</v>
      </c>
      <c r="BH38" s="3">
        <v>0</v>
      </c>
      <c r="BI38" s="3">
        <v>0</v>
      </c>
      <c r="BJ38" s="3">
        <v>0</v>
      </c>
      <c r="BK38" s="3">
        <v>0.03</v>
      </c>
      <c r="BL38" s="3">
        <v>0</v>
      </c>
      <c r="BM38" s="3">
        <v>0</v>
      </c>
      <c r="BN38" s="3">
        <v>0</v>
      </c>
      <c r="BO38" s="3">
        <v>0</v>
      </c>
      <c r="BP38" s="3">
        <v>0</v>
      </c>
      <c r="BQ38" s="3">
        <v>0</v>
      </c>
      <c r="BR38" s="3">
        <v>0</v>
      </c>
      <c r="BS38" s="3">
        <v>0.02</v>
      </c>
      <c r="BT38" s="3">
        <v>0</v>
      </c>
      <c r="BU38" s="3">
        <v>0</v>
      </c>
      <c r="BV38" s="3">
        <v>0.1</v>
      </c>
      <c r="BW38" s="3">
        <v>0.02</v>
      </c>
      <c r="BX38" s="3">
        <v>0</v>
      </c>
      <c r="BY38" s="3">
        <v>0</v>
      </c>
      <c r="BZ38" s="3">
        <v>0</v>
      </c>
      <c r="CA38" s="3">
        <v>0</v>
      </c>
      <c r="CB38" s="3">
        <v>9.4</v>
      </c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</row>
    <row r="39" spans="1:605" s="19" customFormat="1" ht="12.75" customHeight="1">
      <c r="A39" s="16"/>
      <c r="B39" s="17" t="s">
        <v>103</v>
      </c>
      <c r="C39" s="18"/>
      <c r="D39" s="18">
        <v>27.71</v>
      </c>
      <c r="E39" s="18">
        <v>12.07</v>
      </c>
      <c r="F39" s="18">
        <v>23.55</v>
      </c>
      <c r="G39" s="18">
        <v>13.55</v>
      </c>
      <c r="H39" s="18">
        <v>112.23</v>
      </c>
      <c r="I39" s="27">
        <v>747.88</v>
      </c>
      <c r="J39" s="18">
        <v>7.53</v>
      </c>
      <c r="K39" s="18">
        <v>7.6</v>
      </c>
      <c r="L39" s="18">
        <v>0</v>
      </c>
      <c r="M39" s="18">
        <v>0</v>
      </c>
      <c r="N39" s="18">
        <v>42.58</v>
      </c>
      <c r="O39" s="18">
        <v>57.17</v>
      </c>
      <c r="P39" s="18">
        <v>12.47</v>
      </c>
      <c r="Q39" s="18">
        <v>0</v>
      </c>
      <c r="R39" s="18">
        <v>0</v>
      </c>
      <c r="S39" s="18">
        <v>1.31</v>
      </c>
      <c r="T39" s="18">
        <v>9.74</v>
      </c>
      <c r="U39" s="18">
        <v>665.88</v>
      </c>
      <c r="V39" s="18">
        <v>2198.09</v>
      </c>
      <c r="W39" s="18">
        <v>295.64</v>
      </c>
      <c r="X39" s="18">
        <v>178.52</v>
      </c>
      <c r="Y39" s="18">
        <v>423.34</v>
      </c>
      <c r="Z39" s="18">
        <v>13.01</v>
      </c>
      <c r="AA39" s="18">
        <v>850</v>
      </c>
      <c r="AB39" s="18">
        <v>2265.13</v>
      </c>
      <c r="AC39" s="18">
        <v>464.8</v>
      </c>
      <c r="AD39" s="18">
        <v>6.99</v>
      </c>
      <c r="AE39" s="18">
        <v>0.52</v>
      </c>
      <c r="AF39" s="18">
        <v>0.55000000000000004</v>
      </c>
      <c r="AG39" s="18">
        <v>5.77</v>
      </c>
      <c r="AH39" s="18">
        <v>14.26</v>
      </c>
      <c r="AI39" s="18">
        <v>48.32</v>
      </c>
      <c r="AJ39" s="19">
        <v>0</v>
      </c>
      <c r="AK39" s="19">
        <v>1174.82</v>
      </c>
      <c r="AL39" s="19">
        <v>1051.1099999999999</v>
      </c>
      <c r="AM39" s="19">
        <v>1765.39</v>
      </c>
      <c r="AN39" s="19">
        <v>2270.16</v>
      </c>
      <c r="AO39" s="19">
        <v>412.14</v>
      </c>
      <c r="AP39" s="19">
        <v>937.64</v>
      </c>
      <c r="AQ39" s="19">
        <v>285.73</v>
      </c>
      <c r="AR39" s="19">
        <v>1074.8</v>
      </c>
      <c r="AS39" s="19">
        <v>1202.3699999999999</v>
      </c>
      <c r="AT39" s="19">
        <v>1586.18</v>
      </c>
      <c r="AU39" s="19">
        <v>2131.58</v>
      </c>
      <c r="AV39" s="19">
        <v>677.12</v>
      </c>
      <c r="AW39" s="19">
        <v>1087.73</v>
      </c>
      <c r="AX39" s="19">
        <v>4330.26</v>
      </c>
      <c r="AY39" s="19">
        <v>176.64</v>
      </c>
      <c r="AZ39" s="19">
        <v>1017.39</v>
      </c>
      <c r="BA39" s="19">
        <v>957.03</v>
      </c>
      <c r="BB39" s="19">
        <v>778.17</v>
      </c>
      <c r="BC39" s="19">
        <v>339.23</v>
      </c>
      <c r="BD39" s="19">
        <v>7.0000000000000007E-2</v>
      </c>
      <c r="BE39" s="19">
        <v>0.03</v>
      </c>
      <c r="BF39" s="19">
        <v>0.02</v>
      </c>
      <c r="BG39" s="19">
        <v>0.04</v>
      </c>
      <c r="BH39" s="19">
        <v>0.04</v>
      </c>
      <c r="BI39" s="19">
        <v>0.22</v>
      </c>
      <c r="BJ39" s="19">
        <v>0</v>
      </c>
      <c r="BK39" s="19">
        <v>1.65</v>
      </c>
      <c r="BL39" s="19">
        <v>0</v>
      </c>
      <c r="BM39" s="19">
        <v>0.72</v>
      </c>
      <c r="BN39" s="19">
        <v>0.04</v>
      </c>
      <c r="BO39" s="19">
        <v>7.0000000000000007E-2</v>
      </c>
      <c r="BP39" s="19">
        <v>0</v>
      </c>
      <c r="BQ39" s="19">
        <v>0.04</v>
      </c>
      <c r="BR39" s="19">
        <v>0.09</v>
      </c>
      <c r="BS39" s="19">
        <v>3.42</v>
      </c>
      <c r="BT39" s="19">
        <v>0</v>
      </c>
      <c r="BU39" s="19">
        <v>0</v>
      </c>
      <c r="BV39" s="19">
        <v>7.6</v>
      </c>
      <c r="BW39" s="19">
        <v>0.6</v>
      </c>
      <c r="BX39" s="19">
        <v>0</v>
      </c>
      <c r="BY39" s="19">
        <v>0</v>
      </c>
      <c r="BZ39" s="19">
        <v>0</v>
      </c>
      <c r="CA39" s="19">
        <v>0</v>
      </c>
      <c r="CB39" s="19">
        <v>717.72</v>
      </c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</row>
    <row r="40" spans="1:605" s="19" customFormat="1" ht="12.75" customHeight="1">
      <c r="A40" s="16"/>
      <c r="B40" s="17" t="s">
        <v>94</v>
      </c>
      <c r="C40" s="18"/>
      <c r="D40" s="18">
        <f>D30+D39</f>
        <v>59.08</v>
      </c>
      <c r="E40" s="18">
        <f t="shared" ref="E40:I40" si="1">E30+E39</f>
        <v>38.549999999999997</v>
      </c>
      <c r="F40" s="18">
        <f t="shared" si="1"/>
        <v>46.25</v>
      </c>
      <c r="G40" s="18">
        <f t="shared" si="1"/>
        <v>20.82</v>
      </c>
      <c r="H40" s="18">
        <f>H30+H39</f>
        <v>204.09</v>
      </c>
      <c r="I40" s="27">
        <f t="shared" si="1"/>
        <v>1441.96</v>
      </c>
      <c r="J40" s="18">
        <v>7.53</v>
      </c>
      <c r="K40" s="18">
        <v>7.6</v>
      </c>
      <c r="L40" s="18">
        <v>0</v>
      </c>
      <c r="M40" s="18">
        <v>0</v>
      </c>
      <c r="N40" s="18">
        <v>42.58</v>
      </c>
      <c r="O40" s="18">
        <v>57.17</v>
      </c>
      <c r="P40" s="18">
        <v>12.47</v>
      </c>
      <c r="Q40" s="18">
        <v>0</v>
      </c>
      <c r="R40" s="18">
        <v>0</v>
      </c>
      <c r="S40" s="18">
        <v>1.31</v>
      </c>
      <c r="T40" s="18">
        <v>9.74</v>
      </c>
      <c r="U40" s="18">
        <v>665.88</v>
      </c>
      <c r="V40" s="18">
        <v>2198.09</v>
      </c>
      <c r="W40" s="18">
        <v>295.64</v>
      </c>
      <c r="X40" s="18">
        <v>178.52</v>
      </c>
      <c r="Y40" s="18">
        <v>423.34</v>
      </c>
      <c r="Z40" s="18">
        <v>13.01</v>
      </c>
      <c r="AA40" s="18">
        <v>850</v>
      </c>
      <c r="AB40" s="18">
        <v>2265.13</v>
      </c>
      <c r="AC40" s="18">
        <v>464.8</v>
      </c>
      <c r="AD40" s="18">
        <v>6.99</v>
      </c>
      <c r="AE40" s="18">
        <v>0.52</v>
      </c>
      <c r="AF40" s="18">
        <v>0.55000000000000004</v>
      </c>
      <c r="AG40" s="18">
        <v>5.77</v>
      </c>
      <c r="AH40" s="18">
        <v>14.26</v>
      </c>
      <c r="AI40" s="18">
        <v>48.32</v>
      </c>
      <c r="AJ40" s="19">
        <v>0</v>
      </c>
      <c r="AK40" s="19">
        <v>1174.82</v>
      </c>
      <c r="AL40" s="19">
        <v>1051.1099999999999</v>
      </c>
      <c r="AM40" s="19">
        <v>1765.39</v>
      </c>
      <c r="AN40" s="19">
        <v>2270.16</v>
      </c>
      <c r="AO40" s="19">
        <v>412.14</v>
      </c>
      <c r="AP40" s="19">
        <v>937.64</v>
      </c>
      <c r="AQ40" s="19">
        <v>285.73</v>
      </c>
      <c r="AR40" s="19">
        <v>1074.8</v>
      </c>
      <c r="AS40" s="19">
        <v>1202.3699999999999</v>
      </c>
      <c r="AT40" s="19">
        <v>1586.18</v>
      </c>
      <c r="AU40" s="19">
        <v>2131.58</v>
      </c>
      <c r="AV40" s="19">
        <v>677.12</v>
      </c>
      <c r="AW40" s="19">
        <v>1087.73</v>
      </c>
      <c r="AX40" s="19">
        <v>4330.26</v>
      </c>
      <c r="AY40" s="19">
        <v>176.64</v>
      </c>
      <c r="AZ40" s="19">
        <v>1017.39</v>
      </c>
      <c r="BA40" s="19">
        <v>957.03</v>
      </c>
      <c r="BB40" s="19">
        <v>778.17</v>
      </c>
      <c r="BC40" s="19">
        <v>339.23</v>
      </c>
      <c r="BD40" s="19">
        <v>7.0000000000000007E-2</v>
      </c>
      <c r="BE40" s="19">
        <v>0.03</v>
      </c>
      <c r="BF40" s="19">
        <v>0.02</v>
      </c>
      <c r="BG40" s="19">
        <v>0.04</v>
      </c>
      <c r="BH40" s="19">
        <v>0.04</v>
      </c>
      <c r="BI40" s="19">
        <v>0.22</v>
      </c>
      <c r="BJ40" s="19">
        <v>0</v>
      </c>
      <c r="BK40" s="19">
        <v>1.65</v>
      </c>
      <c r="BL40" s="19">
        <v>0</v>
      </c>
      <c r="BM40" s="19">
        <v>0.72</v>
      </c>
      <c r="BN40" s="19">
        <v>0.04</v>
      </c>
      <c r="BO40" s="19">
        <v>7.0000000000000007E-2</v>
      </c>
      <c r="BP40" s="19">
        <v>0</v>
      </c>
      <c r="BQ40" s="19">
        <v>0.04</v>
      </c>
      <c r="BR40" s="19">
        <v>0.09</v>
      </c>
      <c r="BS40" s="19">
        <v>3.42</v>
      </c>
      <c r="BT40" s="19">
        <v>0</v>
      </c>
      <c r="BU40" s="19">
        <v>0</v>
      </c>
      <c r="BV40" s="19">
        <v>7.6</v>
      </c>
      <c r="BW40" s="19">
        <v>0.6</v>
      </c>
      <c r="BX40" s="19">
        <v>0</v>
      </c>
      <c r="BY40" s="19">
        <v>0</v>
      </c>
      <c r="BZ40" s="19">
        <v>0</v>
      </c>
      <c r="CA40" s="19">
        <v>0</v>
      </c>
      <c r="CB40" s="19">
        <v>717.72</v>
      </c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</row>
    <row r="42" spans="1:605" ht="12.75" customHeight="1">
      <c r="B42" s="20" t="s">
        <v>104</v>
      </c>
    </row>
    <row r="43" spans="1:605" ht="12.75" customHeight="1">
      <c r="B43" s="7" t="s">
        <v>87</v>
      </c>
    </row>
    <row r="44" spans="1:605" s="12" customFormat="1" ht="12.75" customHeight="1">
      <c r="A44" s="9" t="str">
        <f>"42/8"</f>
        <v>42/8</v>
      </c>
      <c r="B44" s="10" t="s">
        <v>117</v>
      </c>
      <c r="C44" s="11" t="str">
        <f>"100"</f>
        <v>100</v>
      </c>
      <c r="D44" s="11">
        <v>13.92</v>
      </c>
      <c r="E44" s="11">
        <v>12.07</v>
      </c>
      <c r="F44" s="11">
        <v>13.69</v>
      </c>
      <c r="G44" s="11">
        <v>0.2</v>
      </c>
      <c r="H44" s="11">
        <v>14.73</v>
      </c>
      <c r="I44" s="25">
        <v>235.6558</v>
      </c>
      <c r="J44" s="11">
        <v>7.41</v>
      </c>
      <c r="K44" s="11">
        <v>0.11</v>
      </c>
      <c r="L44" s="11">
        <v>0</v>
      </c>
      <c r="M44" s="11">
        <v>0</v>
      </c>
      <c r="N44" s="11">
        <v>3.58</v>
      </c>
      <c r="O44" s="11">
        <v>9.73</v>
      </c>
      <c r="P44" s="11">
        <v>1.42</v>
      </c>
      <c r="Q44" s="11">
        <v>0</v>
      </c>
      <c r="R44" s="11">
        <v>0</v>
      </c>
      <c r="S44" s="11">
        <v>0.14000000000000001</v>
      </c>
      <c r="T44" s="11">
        <v>1.93</v>
      </c>
      <c r="U44" s="11">
        <v>288.47000000000003</v>
      </c>
      <c r="V44" s="11">
        <v>235.31</v>
      </c>
      <c r="W44" s="11">
        <v>45.73</v>
      </c>
      <c r="X44" s="11">
        <v>23.48</v>
      </c>
      <c r="Y44" s="11">
        <v>165.58</v>
      </c>
      <c r="Z44" s="11">
        <v>2.21</v>
      </c>
      <c r="AA44" s="11">
        <v>24</v>
      </c>
      <c r="AB44" s="11">
        <v>17</v>
      </c>
      <c r="AC44" s="11">
        <v>26.9</v>
      </c>
      <c r="AD44" s="11">
        <v>0.59</v>
      </c>
      <c r="AE44" s="11">
        <v>0.08</v>
      </c>
      <c r="AF44" s="11">
        <v>0.14000000000000001</v>
      </c>
      <c r="AG44" s="11">
        <v>3.19</v>
      </c>
      <c r="AH44" s="11">
        <v>6.09</v>
      </c>
      <c r="AI44" s="11">
        <v>3.26</v>
      </c>
      <c r="AJ44" s="12">
        <v>0</v>
      </c>
      <c r="AK44" s="12">
        <v>738.21</v>
      </c>
      <c r="AL44" s="12">
        <v>575.85</v>
      </c>
      <c r="AM44" s="12">
        <v>1081.5899999999999</v>
      </c>
      <c r="AN44" s="12">
        <v>1678.95</v>
      </c>
      <c r="AO44" s="12">
        <v>311.32</v>
      </c>
      <c r="AP44" s="12">
        <v>566.67999999999995</v>
      </c>
      <c r="AQ44" s="12">
        <v>153.94999999999999</v>
      </c>
      <c r="AR44" s="12">
        <v>590.58000000000004</v>
      </c>
      <c r="AS44" s="12">
        <v>718.49</v>
      </c>
      <c r="AT44" s="12">
        <v>701.38</v>
      </c>
      <c r="AU44" s="12">
        <v>1144.2</v>
      </c>
      <c r="AV44" s="12">
        <v>468.26</v>
      </c>
      <c r="AW44" s="12">
        <v>628.77</v>
      </c>
      <c r="AX44" s="12">
        <v>2332.64</v>
      </c>
      <c r="AY44" s="12">
        <v>179.08</v>
      </c>
      <c r="AZ44" s="12">
        <v>559.99</v>
      </c>
      <c r="BA44" s="12">
        <v>554.14</v>
      </c>
      <c r="BB44" s="12">
        <v>478.81</v>
      </c>
      <c r="BC44" s="12">
        <v>193.28</v>
      </c>
      <c r="BD44" s="12">
        <v>0.12</v>
      </c>
      <c r="BE44" s="12">
        <v>0.06</v>
      </c>
      <c r="BF44" s="12">
        <v>0.03</v>
      </c>
      <c r="BG44" s="12">
        <v>7.0000000000000007E-2</v>
      </c>
      <c r="BH44" s="12">
        <v>0.08</v>
      </c>
      <c r="BI44" s="12">
        <v>0.38</v>
      </c>
      <c r="BJ44" s="12">
        <v>0</v>
      </c>
      <c r="BK44" s="12">
        <v>1.02</v>
      </c>
      <c r="BL44" s="12">
        <v>0</v>
      </c>
      <c r="BM44" s="12">
        <v>0.31</v>
      </c>
      <c r="BN44" s="12">
        <v>0.02</v>
      </c>
      <c r="BO44" s="12">
        <v>0</v>
      </c>
      <c r="BP44" s="12">
        <v>0</v>
      </c>
      <c r="BQ44" s="12">
        <v>7.0000000000000007E-2</v>
      </c>
      <c r="BR44" s="12">
        <v>0.11</v>
      </c>
      <c r="BS44" s="12">
        <v>0.85</v>
      </c>
      <c r="BT44" s="12">
        <v>0</v>
      </c>
      <c r="BU44" s="12">
        <v>0</v>
      </c>
      <c r="BV44" s="12">
        <v>0.12</v>
      </c>
      <c r="BW44" s="12">
        <v>0.01</v>
      </c>
      <c r="BX44" s="12">
        <v>0</v>
      </c>
      <c r="BY44" s="12">
        <v>0</v>
      </c>
      <c r="BZ44" s="12">
        <v>0</v>
      </c>
      <c r="CA44" s="12">
        <v>0</v>
      </c>
      <c r="CB44" s="12">
        <v>94.22</v>
      </c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</row>
    <row r="45" spans="1:605" s="12" customFormat="1" ht="12.75" customHeight="1">
      <c r="A45" s="9" t="str">
        <f>"32/3"</f>
        <v>32/3</v>
      </c>
      <c r="B45" s="10" t="s">
        <v>118</v>
      </c>
      <c r="C45" s="11" t="str">
        <f>"150"</f>
        <v>150</v>
      </c>
      <c r="D45" s="11">
        <v>2.5</v>
      </c>
      <c r="E45" s="11">
        <v>0</v>
      </c>
      <c r="F45" s="11">
        <v>3.98</v>
      </c>
      <c r="G45" s="11">
        <v>3.98</v>
      </c>
      <c r="H45" s="11">
        <v>17.350000000000001</v>
      </c>
      <c r="I45" s="25">
        <v>110.40025393499999</v>
      </c>
      <c r="J45" s="11">
        <v>0.52</v>
      </c>
      <c r="K45" s="11">
        <v>2.44</v>
      </c>
      <c r="L45" s="11">
        <v>0</v>
      </c>
      <c r="M45" s="11">
        <v>0</v>
      </c>
      <c r="N45" s="11">
        <v>6.15</v>
      </c>
      <c r="O45" s="11">
        <v>8.4600000000000009</v>
      </c>
      <c r="P45" s="11">
        <v>2.74</v>
      </c>
      <c r="Q45" s="11">
        <v>0</v>
      </c>
      <c r="R45" s="11">
        <v>0</v>
      </c>
      <c r="S45" s="11">
        <v>0.36</v>
      </c>
      <c r="T45" s="11">
        <v>1.74</v>
      </c>
      <c r="U45" s="11">
        <v>160.38999999999999</v>
      </c>
      <c r="V45" s="11">
        <v>482.67</v>
      </c>
      <c r="W45" s="11">
        <v>36.75</v>
      </c>
      <c r="X45" s="11">
        <v>34.28</v>
      </c>
      <c r="Y45" s="11">
        <v>67.959999999999994</v>
      </c>
      <c r="Z45" s="11">
        <v>1.06</v>
      </c>
      <c r="AA45" s="11">
        <v>0</v>
      </c>
      <c r="AB45" s="11">
        <v>5011.88</v>
      </c>
      <c r="AC45" s="11">
        <v>947.36</v>
      </c>
      <c r="AD45" s="11">
        <v>1.98</v>
      </c>
      <c r="AE45" s="11">
        <v>0.09</v>
      </c>
      <c r="AF45" s="11">
        <v>7.0000000000000007E-2</v>
      </c>
      <c r="AG45" s="11">
        <v>1.1499999999999999</v>
      </c>
      <c r="AH45" s="11">
        <v>1.8</v>
      </c>
      <c r="AI45" s="11">
        <v>10.61</v>
      </c>
      <c r="AJ45" s="12">
        <v>0</v>
      </c>
      <c r="AK45" s="12">
        <v>59.01</v>
      </c>
      <c r="AL45" s="12">
        <v>59.25</v>
      </c>
      <c r="AM45" s="12">
        <v>80.42</v>
      </c>
      <c r="AN45" s="12">
        <v>69.53</v>
      </c>
      <c r="AO45" s="12">
        <v>18.7</v>
      </c>
      <c r="AP45" s="12">
        <v>53.82</v>
      </c>
      <c r="AQ45" s="12">
        <v>18.350000000000001</v>
      </c>
      <c r="AR45" s="12">
        <v>61.16</v>
      </c>
      <c r="AS45" s="12">
        <v>77.849999999999994</v>
      </c>
      <c r="AT45" s="12">
        <v>129</v>
      </c>
      <c r="AU45" s="12">
        <v>153.62</v>
      </c>
      <c r="AV45" s="12">
        <v>25.72</v>
      </c>
      <c r="AW45" s="12">
        <v>54.35</v>
      </c>
      <c r="AX45" s="12">
        <v>360.9</v>
      </c>
      <c r="AY45" s="12">
        <v>0</v>
      </c>
      <c r="AZ45" s="12">
        <v>66.48</v>
      </c>
      <c r="BA45" s="12">
        <v>56.27</v>
      </c>
      <c r="BB45" s="12">
        <v>42.74</v>
      </c>
      <c r="BC45" s="12">
        <v>21.95</v>
      </c>
      <c r="BD45" s="12">
        <v>0</v>
      </c>
      <c r="BE45" s="12">
        <v>0</v>
      </c>
      <c r="BF45" s="12">
        <v>0</v>
      </c>
      <c r="BG45" s="12">
        <v>0</v>
      </c>
      <c r="BH45" s="12">
        <v>0</v>
      </c>
      <c r="BI45" s="12">
        <v>0</v>
      </c>
      <c r="BJ45" s="12">
        <v>0</v>
      </c>
      <c r="BK45" s="12">
        <v>0.27</v>
      </c>
      <c r="BL45" s="12">
        <v>0</v>
      </c>
      <c r="BM45" s="12">
        <v>0.16</v>
      </c>
      <c r="BN45" s="12">
        <v>0.01</v>
      </c>
      <c r="BO45" s="12">
        <v>0.03</v>
      </c>
      <c r="BP45" s="12">
        <v>0</v>
      </c>
      <c r="BQ45" s="12">
        <v>0</v>
      </c>
      <c r="BR45" s="12">
        <v>0</v>
      </c>
      <c r="BS45" s="12">
        <v>0.95</v>
      </c>
      <c r="BT45" s="12">
        <v>0</v>
      </c>
      <c r="BU45" s="12">
        <v>0</v>
      </c>
      <c r="BV45" s="12">
        <v>2.2200000000000002</v>
      </c>
      <c r="BW45" s="12">
        <v>0</v>
      </c>
      <c r="BX45" s="12">
        <v>0</v>
      </c>
      <c r="BY45" s="12">
        <v>0</v>
      </c>
      <c r="BZ45" s="12">
        <v>0</v>
      </c>
      <c r="CA45" s="12">
        <v>0</v>
      </c>
      <c r="CB45" s="12">
        <v>163.95</v>
      </c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</row>
    <row r="46" spans="1:605" s="12" customFormat="1" ht="12.75" customHeight="1">
      <c r="A46" s="9" t="str">
        <f>"6/10"</f>
        <v>6/10</v>
      </c>
      <c r="B46" s="10" t="s">
        <v>119</v>
      </c>
      <c r="C46" s="11" t="str">
        <f>"200"</f>
        <v>200</v>
      </c>
      <c r="D46" s="11">
        <v>0.35</v>
      </c>
      <c r="E46" s="11">
        <v>0</v>
      </c>
      <c r="F46" s="11">
        <v>0</v>
      </c>
      <c r="G46" s="11">
        <v>0</v>
      </c>
      <c r="H46" s="11">
        <v>23.31</v>
      </c>
      <c r="I46" s="25">
        <v>88.911519999999982</v>
      </c>
      <c r="J46" s="11">
        <v>0</v>
      </c>
      <c r="K46" s="11">
        <v>0</v>
      </c>
      <c r="L46" s="11">
        <v>0</v>
      </c>
      <c r="M46" s="11">
        <v>0</v>
      </c>
      <c r="N46" s="11">
        <v>22.72</v>
      </c>
      <c r="O46" s="11">
        <v>0</v>
      </c>
      <c r="P46" s="11">
        <v>0.59</v>
      </c>
      <c r="Q46" s="11">
        <v>0</v>
      </c>
      <c r="R46" s="11">
        <v>0</v>
      </c>
      <c r="S46" s="11">
        <v>0</v>
      </c>
      <c r="T46" s="11">
        <v>0.61</v>
      </c>
      <c r="U46" s="11">
        <v>0.1</v>
      </c>
      <c r="V46" s="11">
        <v>0.3</v>
      </c>
      <c r="W46" s="11">
        <v>0.28999999999999998</v>
      </c>
      <c r="X46" s="11">
        <v>0</v>
      </c>
      <c r="Y46" s="11">
        <v>0</v>
      </c>
      <c r="Z46" s="11">
        <v>0.03</v>
      </c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11">
        <v>0</v>
      </c>
      <c r="AG46" s="11">
        <v>0</v>
      </c>
      <c r="AH46" s="11">
        <v>0</v>
      </c>
      <c r="AI46" s="11">
        <v>0</v>
      </c>
      <c r="AJ46" s="12">
        <v>0</v>
      </c>
      <c r="AK46" s="12">
        <v>0</v>
      </c>
      <c r="AL46" s="12">
        <v>0</v>
      </c>
      <c r="AM46" s="12">
        <v>0</v>
      </c>
      <c r="AN46" s="12">
        <v>0</v>
      </c>
      <c r="AO46" s="12">
        <v>0</v>
      </c>
      <c r="AP46" s="12">
        <v>0</v>
      </c>
      <c r="AQ46" s="12">
        <v>0</v>
      </c>
      <c r="AR46" s="12">
        <v>0</v>
      </c>
      <c r="AS46" s="12">
        <v>0</v>
      </c>
      <c r="AT46" s="12">
        <v>0</v>
      </c>
      <c r="AU46" s="12">
        <v>0</v>
      </c>
      <c r="AV46" s="12">
        <v>0</v>
      </c>
      <c r="AW46" s="12">
        <v>0</v>
      </c>
      <c r="AX46" s="12">
        <v>0</v>
      </c>
      <c r="AY46" s="12">
        <v>0</v>
      </c>
      <c r="AZ46" s="12">
        <v>0</v>
      </c>
      <c r="BA46" s="12">
        <v>0</v>
      </c>
      <c r="BB46" s="12">
        <v>0</v>
      </c>
      <c r="BC46" s="12">
        <v>0</v>
      </c>
      <c r="BD46" s="12">
        <v>0</v>
      </c>
      <c r="BE46" s="12">
        <v>0</v>
      </c>
      <c r="BF46" s="12">
        <v>0</v>
      </c>
      <c r="BG46" s="12">
        <v>0</v>
      </c>
      <c r="BH46" s="12">
        <v>0</v>
      </c>
      <c r="BI46" s="12">
        <v>0</v>
      </c>
      <c r="BJ46" s="12">
        <v>0</v>
      </c>
      <c r="BK46" s="12">
        <v>0</v>
      </c>
      <c r="BL46" s="12">
        <v>0</v>
      </c>
      <c r="BM46" s="12">
        <v>0</v>
      </c>
      <c r="BN46" s="12">
        <v>0</v>
      </c>
      <c r="BO46" s="12">
        <v>0</v>
      </c>
      <c r="BP46" s="12">
        <v>0</v>
      </c>
      <c r="BQ46" s="12">
        <v>0</v>
      </c>
      <c r="BR46" s="12">
        <v>0</v>
      </c>
      <c r="BS46" s="12">
        <v>0</v>
      </c>
      <c r="BT46" s="12">
        <v>0</v>
      </c>
      <c r="BU46" s="12">
        <v>0</v>
      </c>
      <c r="BV46" s="12">
        <v>0</v>
      </c>
      <c r="BW46" s="12">
        <v>0</v>
      </c>
      <c r="BX46" s="12">
        <v>0</v>
      </c>
      <c r="BY46" s="12">
        <v>0</v>
      </c>
      <c r="BZ46" s="12">
        <v>0</v>
      </c>
      <c r="CA46" s="12">
        <v>0</v>
      </c>
      <c r="CB46" s="12">
        <v>213.81</v>
      </c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</row>
    <row r="47" spans="1:605" s="12" customFormat="1" ht="12.75" customHeight="1">
      <c r="A47" s="9" t="str">
        <f>"пром."</f>
        <v>пром.</v>
      </c>
      <c r="B47" s="10" t="s">
        <v>91</v>
      </c>
      <c r="C47" s="11" t="str">
        <f>"30"</f>
        <v>30</v>
      </c>
      <c r="D47" s="11">
        <v>2.0099999999999998</v>
      </c>
      <c r="E47" s="11">
        <v>0</v>
      </c>
      <c r="F47" s="11">
        <v>0.21</v>
      </c>
      <c r="G47" s="11">
        <v>0</v>
      </c>
      <c r="H47" s="11">
        <v>15.06</v>
      </c>
      <c r="I47" s="25">
        <v>63.162959999999991</v>
      </c>
      <c r="J47" s="11">
        <v>0</v>
      </c>
      <c r="K47" s="11">
        <v>0</v>
      </c>
      <c r="L47" s="11">
        <v>0</v>
      </c>
      <c r="M47" s="11">
        <v>0</v>
      </c>
      <c r="N47" s="11">
        <v>12.84</v>
      </c>
      <c r="O47" s="11">
        <v>0</v>
      </c>
      <c r="P47" s="11">
        <v>2.2200000000000002</v>
      </c>
      <c r="Q47" s="11">
        <v>0</v>
      </c>
      <c r="R47" s="11">
        <v>0</v>
      </c>
      <c r="S47" s="11">
        <v>0</v>
      </c>
      <c r="T47" s="11">
        <v>3.61</v>
      </c>
      <c r="U47" s="11">
        <v>12.09</v>
      </c>
      <c r="V47" s="11">
        <v>561.72</v>
      </c>
      <c r="W47" s="11">
        <v>222.11</v>
      </c>
      <c r="X47" s="11">
        <v>69.75</v>
      </c>
      <c r="Y47" s="11">
        <v>62.91</v>
      </c>
      <c r="Z47" s="11">
        <v>7.46</v>
      </c>
      <c r="AA47" s="11">
        <v>1008</v>
      </c>
      <c r="AB47" s="11">
        <v>0</v>
      </c>
      <c r="AC47" s="11">
        <v>63</v>
      </c>
      <c r="AD47" s="11">
        <v>0.51</v>
      </c>
      <c r="AE47" s="11">
        <v>0.06</v>
      </c>
      <c r="AF47" s="11">
        <v>0.32</v>
      </c>
      <c r="AG47" s="11">
        <v>0</v>
      </c>
      <c r="AH47" s="11">
        <v>2.69</v>
      </c>
      <c r="AI47" s="11">
        <v>15</v>
      </c>
      <c r="AJ47" s="12">
        <v>0</v>
      </c>
      <c r="AK47" s="12">
        <v>0</v>
      </c>
      <c r="AL47" s="12">
        <v>0</v>
      </c>
      <c r="AM47" s="12">
        <v>0</v>
      </c>
      <c r="AN47" s="12">
        <v>0</v>
      </c>
      <c r="AO47" s="12">
        <v>0</v>
      </c>
      <c r="AP47" s="12">
        <v>0</v>
      </c>
      <c r="AQ47" s="12">
        <v>0</v>
      </c>
      <c r="AR47" s="12">
        <v>0</v>
      </c>
      <c r="AS47" s="12">
        <v>0</v>
      </c>
      <c r="AT47" s="12">
        <v>0</v>
      </c>
      <c r="AU47" s="12">
        <v>0</v>
      </c>
      <c r="AV47" s="12">
        <v>0</v>
      </c>
      <c r="AW47" s="12">
        <v>0</v>
      </c>
      <c r="AX47" s="12">
        <v>0</v>
      </c>
      <c r="AY47" s="12">
        <v>0</v>
      </c>
      <c r="AZ47" s="12">
        <v>0</v>
      </c>
      <c r="BA47" s="12">
        <v>0</v>
      </c>
      <c r="BB47" s="12">
        <v>0</v>
      </c>
      <c r="BC47" s="12">
        <v>0</v>
      </c>
      <c r="BD47" s="12">
        <v>0</v>
      </c>
      <c r="BE47" s="12">
        <v>0</v>
      </c>
      <c r="BF47" s="12">
        <v>0</v>
      </c>
      <c r="BG47" s="12">
        <v>0.01</v>
      </c>
      <c r="BH47" s="12">
        <v>0</v>
      </c>
      <c r="BI47" s="12">
        <v>0.03</v>
      </c>
      <c r="BJ47" s="12">
        <v>0</v>
      </c>
      <c r="BK47" s="12">
        <v>0.26</v>
      </c>
      <c r="BL47" s="12">
        <v>0</v>
      </c>
      <c r="BM47" s="12">
        <v>0.09</v>
      </c>
      <c r="BN47" s="12">
        <v>0</v>
      </c>
      <c r="BO47" s="12">
        <v>0</v>
      </c>
      <c r="BP47" s="12">
        <v>0</v>
      </c>
      <c r="BQ47" s="12">
        <v>0</v>
      </c>
      <c r="BR47" s="12">
        <v>0.02</v>
      </c>
      <c r="BS47" s="12">
        <v>0.08</v>
      </c>
      <c r="BT47" s="12">
        <v>0</v>
      </c>
      <c r="BU47" s="12">
        <v>0</v>
      </c>
      <c r="BV47" s="12">
        <v>0.16</v>
      </c>
      <c r="BW47" s="12">
        <v>0.65</v>
      </c>
      <c r="BX47" s="12">
        <v>0</v>
      </c>
      <c r="BY47" s="12">
        <v>0</v>
      </c>
      <c r="BZ47" s="12">
        <v>0</v>
      </c>
      <c r="CA47" s="12">
        <v>0</v>
      </c>
      <c r="CB47" s="12">
        <v>2.4</v>
      </c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</row>
    <row r="48" spans="1:605" s="3" customFormat="1" ht="12.75" customHeight="1">
      <c r="A48" s="13" t="str">
        <f>"пром."</f>
        <v>пром.</v>
      </c>
      <c r="B48" s="14" t="s">
        <v>92</v>
      </c>
      <c r="C48" s="15" t="str">
        <f>"20"</f>
        <v>20</v>
      </c>
      <c r="D48" s="15">
        <v>1.32</v>
      </c>
      <c r="E48" s="15">
        <v>0</v>
      </c>
      <c r="F48" s="15">
        <v>0.24</v>
      </c>
      <c r="G48" s="15">
        <v>0.24</v>
      </c>
      <c r="H48" s="15">
        <v>8.34</v>
      </c>
      <c r="I48" s="26">
        <v>38.676000000000002</v>
      </c>
      <c r="J48" s="15">
        <v>0.04</v>
      </c>
      <c r="K48" s="15">
        <v>0</v>
      </c>
      <c r="L48" s="15">
        <v>0</v>
      </c>
      <c r="M48" s="15">
        <v>0</v>
      </c>
      <c r="N48" s="15">
        <v>0.24</v>
      </c>
      <c r="O48" s="15">
        <v>6.44</v>
      </c>
      <c r="P48" s="15">
        <v>1.66</v>
      </c>
      <c r="Q48" s="15">
        <v>0</v>
      </c>
      <c r="R48" s="15">
        <v>0</v>
      </c>
      <c r="S48" s="15">
        <v>0.2</v>
      </c>
      <c r="T48" s="15">
        <v>0.5</v>
      </c>
      <c r="U48" s="15">
        <v>122</v>
      </c>
      <c r="V48" s="15">
        <v>49</v>
      </c>
      <c r="W48" s="15">
        <v>7</v>
      </c>
      <c r="X48" s="15">
        <v>9.4</v>
      </c>
      <c r="Y48" s="15">
        <v>31.6</v>
      </c>
      <c r="Z48" s="15">
        <v>0.78</v>
      </c>
      <c r="AA48" s="15">
        <v>0</v>
      </c>
      <c r="AB48" s="15">
        <v>1</v>
      </c>
      <c r="AC48" s="15">
        <v>0.2</v>
      </c>
      <c r="AD48" s="15">
        <v>0.28000000000000003</v>
      </c>
      <c r="AE48" s="15">
        <v>0.04</v>
      </c>
      <c r="AF48" s="15">
        <v>0.02</v>
      </c>
      <c r="AG48" s="15">
        <v>0.14000000000000001</v>
      </c>
      <c r="AH48" s="15">
        <v>0.4</v>
      </c>
      <c r="AI48" s="15">
        <v>0</v>
      </c>
      <c r="AJ48" s="3">
        <v>0</v>
      </c>
      <c r="AK48" s="3">
        <v>64.400000000000006</v>
      </c>
      <c r="AL48" s="3">
        <v>49.6</v>
      </c>
      <c r="AM48" s="3">
        <v>85.4</v>
      </c>
      <c r="AN48" s="3">
        <v>44.6</v>
      </c>
      <c r="AO48" s="3">
        <v>18.600000000000001</v>
      </c>
      <c r="AP48" s="3">
        <v>39.6</v>
      </c>
      <c r="AQ48" s="3">
        <v>16</v>
      </c>
      <c r="AR48" s="3">
        <v>74.2</v>
      </c>
      <c r="AS48" s="3">
        <v>59.4</v>
      </c>
      <c r="AT48" s="3">
        <v>58.2</v>
      </c>
      <c r="AU48" s="3">
        <v>92.8</v>
      </c>
      <c r="AV48" s="3">
        <v>24.8</v>
      </c>
      <c r="AW48" s="3">
        <v>62</v>
      </c>
      <c r="AX48" s="3">
        <v>311.8</v>
      </c>
      <c r="AY48" s="3">
        <v>0</v>
      </c>
      <c r="AZ48" s="3">
        <v>105.2</v>
      </c>
      <c r="BA48" s="3">
        <v>58.2</v>
      </c>
      <c r="BB48" s="3">
        <v>36</v>
      </c>
      <c r="BC48" s="3">
        <v>26</v>
      </c>
      <c r="BD48" s="3">
        <v>0</v>
      </c>
      <c r="BE48" s="3">
        <v>0</v>
      </c>
      <c r="BF48" s="3">
        <v>0</v>
      </c>
      <c r="BG48" s="3">
        <v>0</v>
      </c>
      <c r="BH48" s="3">
        <v>0</v>
      </c>
      <c r="BI48" s="3">
        <v>0</v>
      </c>
      <c r="BJ48" s="3">
        <v>0</v>
      </c>
      <c r="BK48" s="3">
        <v>0.03</v>
      </c>
      <c r="BL48" s="3">
        <v>0</v>
      </c>
      <c r="BM48" s="3">
        <v>0</v>
      </c>
      <c r="BN48" s="3">
        <v>0</v>
      </c>
      <c r="BO48" s="3">
        <v>0</v>
      </c>
      <c r="BP48" s="3">
        <v>0</v>
      </c>
      <c r="BQ48" s="3">
        <v>0</v>
      </c>
      <c r="BR48" s="3">
        <v>0</v>
      </c>
      <c r="BS48" s="3">
        <v>0.02</v>
      </c>
      <c r="BT48" s="3">
        <v>0</v>
      </c>
      <c r="BU48" s="3">
        <v>0</v>
      </c>
      <c r="BV48" s="3">
        <v>0.1</v>
      </c>
      <c r="BW48" s="3">
        <v>0.02</v>
      </c>
      <c r="BX48" s="3">
        <v>0</v>
      </c>
      <c r="BY48" s="3">
        <v>0</v>
      </c>
      <c r="BZ48" s="3">
        <v>0</v>
      </c>
      <c r="CA48" s="3">
        <v>0</v>
      </c>
      <c r="CB48" s="3">
        <v>9.4</v>
      </c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  <c r="QN48"/>
      <c r="QO48"/>
      <c r="QP48"/>
      <c r="QQ48"/>
      <c r="QR48"/>
      <c r="QS48"/>
      <c r="QT48"/>
      <c r="QU48"/>
      <c r="QV48"/>
      <c r="QW48"/>
      <c r="QX48"/>
      <c r="QY48"/>
      <c r="QZ48"/>
      <c r="RA48"/>
      <c r="RB48"/>
      <c r="RC48"/>
      <c r="RD48"/>
      <c r="RE48"/>
      <c r="RF48"/>
      <c r="RG48"/>
      <c r="RH48"/>
      <c r="RI48"/>
      <c r="RJ48"/>
      <c r="RK48"/>
      <c r="RL48"/>
      <c r="RM48"/>
      <c r="RN48"/>
      <c r="RO48"/>
      <c r="RP48"/>
      <c r="RQ48"/>
      <c r="RR48"/>
      <c r="RS48"/>
      <c r="RT48"/>
      <c r="RU48"/>
      <c r="RV48"/>
      <c r="RW48"/>
      <c r="RX48"/>
      <c r="RY48"/>
      <c r="RZ48"/>
      <c r="SA48"/>
      <c r="SB48"/>
      <c r="SC48"/>
      <c r="SD48"/>
      <c r="SE48"/>
      <c r="SF48"/>
      <c r="SG48"/>
      <c r="SH48"/>
      <c r="SI48"/>
      <c r="SJ48"/>
      <c r="SK48"/>
      <c r="SL48"/>
      <c r="SM48"/>
      <c r="SN48"/>
      <c r="SO48"/>
      <c r="SP48"/>
      <c r="SQ48"/>
      <c r="SR48"/>
      <c r="SS48"/>
      <c r="ST48"/>
      <c r="SU48"/>
      <c r="SV48"/>
      <c r="SW48"/>
      <c r="SX48"/>
      <c r="SY48"/>
      <c r="SZ48"/>
      <c r="TA48"/>
      <c r="TB48"/>
      <c r="TC48"/>
      <c r="TD48"/>
      <c r="TE48"/>
      <c r="TF48"/>
      <c r="TG48"/>
      <c r="TH48"/>
      <c r="TI48"/>
      <c r="TJ48"/>
      <c r="TK48"/>
      <c r="TL48"/>
      <c r="TM48"/>
      <c r="TN48"/>
      <c r="TO48"/>
      <c r="TP48"/>
      <c r="TQ48"/>
      <c r="TR48"/>
      <c r="TS48"/>
      <c r="TT48"/>
      <c r="TU48"/>
      <c r="TV48"/>
      <c r="TW48"/>
      <c r="TX48"/>
      <c r="TY48"/>
      <c r="TZ48"/>
      <c r="UA48"/>
      <c r="UB48"/>
      <c r="UC48"/>
      <c r="UD48"/>
      <c r="UE48"/>
      <c r="UF48"/>
      <c r="UG48"/>
      <c r="UH48"/>
      <c r="UI48"/>
      <c r="UJ48"/>
      <c r="UK48"/>
      <c r="UL48"/>
      <c r="UM48"/>
      <c r="UN48"/>
      <c r="UO48"/>
      <c r="UP48"/>
      <c r="UQ48"/>
      <c r="UR48"/>
      <c r="US48"/>
      <c r="UT48"/>
      <c r="UU48"/>
      <c r="UV48"/>
      <c r="UW48"/>
      <c r="UX48"/>
      <c r="UY48"/>
      <c r="UZ48"/>
      <c r="VA48"/>
      <c r="VB48"/>
      <c r="VC48"/>
      <c r="VD48"/>
      <c r="VE48"/>
      <c r="VF48"/>
      <c r="VG48"/>
      <c r="VH48"/>
      <c r="VI48"/>
      <c r="VJ48"/>
      <c r="VK48"/>
      <c r="VL48"/>
      <c r="VM48"/>
      <c r="VN48"/>
      <c r="VO48"/>
      <c r="VP48"/>
      <c r="VQ48"/>
      <c r="VR48"/>
      <c r="VS48"/>
      <c r="VT48"/>
      <c r="VU48"/>
      <c r="VV48"/>
      <c r="VW48"/>
      <c r="VX48"/>
      <c r="VY48"/>
      <c r="VZ48"/>
      <c r="WA48"/>
      <c r="WB48"/>
      <c r="WC48"/>
      <c r="WD48"/>
      <c r="WE48"/>
      <c r="WF48"/>
      <c r="WG48"/>
    </row>
    <row r="49" spans="1:605" s="19" customFormat="1" ht="12.75" customHeight="1">
      <c r="A49" s="16"/>
      <c r="B49" s="17" t="s">
        <v>93</v>
      </c>
      <c r="C49" s="18"/>
      <c r="D49" s="18">
        <v>20.100000000000001</v>
      </c>
      <c r="E49" s="18">
        <v>12.07</v>
      </c>
      <c r="F49" s="18">
        <v>18.12</v>
      </c>
      <c r="G49" s="18">
        <v>4.42</v>
      </c>
      <c r="H49" s="18">
        <v>78.78</v>
      </c>
      <c r="I49" s="27">
        <v>536.80999999999995</v>
      </c>
      <c r="J49" s="18">
        <v>7.97</v>
      </c>
      <c r="K49" s="18">
        <v>2.5499999999999998</v>
      </c>
      <c r="L49" s="18">
        <v>0</v>
      </c>
      <c r="M49" s="18">
        <v>0</v>
      </c>
      <c r="N49" s="18">
        <v>45.52</v>
      </c>
      <c r="O49" s="18">
        <v>24.63</v>
      </c>
      <c r="P49" s="18">
        <v>8.6300000000000008</v>
      </c>
      <c r="Q49" s="18">
        <v>0</v>
      </c>
      <c r="R49" s="18">
        <v>0</v>
      </c>
      <c r="S49" s="18">
        <v>0.7</v>
      </c>
      <c r="T49" s="18">
        <v>8.39</v>
      </c>
      <c r="U49" s="18">
        <v>583.04</v>
      </c>
      <c r="V49" s="18">
        <v>1328.99</v>
      </c>
      <c r="W49" s="18">
        <v>311.88</v>
      </c>
      <c r="X49" s="18">
        <v>136.91</v>
      </c>
      <c r="Y49" s="18">
        <v>328.05</v>
      </c>
      <c r="Z49" s="18">
        <v>11.54</v>
      </c>
      <c r="AA49" s="18">
        <v>1032</v>
      </c>
      <c r="AB49" s="18">
        <v>5029.88</v>
      </c>
      <c r="AC49" s="18">
        <v>1037.46</v>
      </c>
      <c r="AD49" s="18">
        <v>3.36</v>
      </c>
      <c r="AE49" s="18">
        <v>0.26</v>
      </c>
      <c r="AF49" s="18">
        <v>0.55000000000000004</v>
      </c>
      <c r="AG49" s="18">
        <v>4.4800000000000004</v>
      </c>
      <c r="AH49" s="18">
        <v>10.98</v>
      </c>
      <c r="AI49" s="18">
        <v>28.87</v>
      </c>
      <c r="AJ49" s="19">
        <v>0</v>
      </c>
      <c r="AK49" s="19">
        <v>861.61</v>
      </c>
      <c r="AL49" s="19">
        <v>684.7</v>
      </c>
      <c r="AM49" s="19">
        <v>1247.4000000000001</v>
      </c>
      <c r="AN49" s="19">
        <v>1793.08</v>
      </c>
      <c r="AO49" s="19">
        <v>348.62</v>
      </c>
      <c r="AP49" s="19">
        <v>660.1</v>
      </c>
      <c r="AQ49" s="19">
        <v>188.3</v>
      </c>
      <c r="AR49" s="19">
        <v>725.93</v>
      </c>
      <c r="AS49" s="19">
        <v>855.75</v>
      </c>
      <c r="AT49" s="19">
        <v>888.58</v>
      </c>
      <c r="AU49" s="19">
        <v>1390.62</v>
      </c>
      <c r="AV49" s="19">
        <v>518.78</v>
      </c>
      <c r="AW49" s="19">
        <v>745.12</v>
      </c>
      <c r="AX49" s="19">
        <v>3005.34</v>
      </c>
      <c r="AY49" s="19">
        <v>179.08</v>
      </c>
      <c r="AZ49" s="19">
        <v>731.67</v>
      </c>
      <c r="BA49" s="19">
        <v>668.62</v>
      </c>
      <c r="BB49" s="19">
        <v>557.54999999999995</v>
      </c>
      <c r="BC49" s="19">
        <v>241.23</v>
      </c>
      <c r="BD49" s="19">
        <v>0.12</v>
      </c>
      <c r="BE49" s="19">
        <v>0.06</v>
      </c>
      <c r="BF49" s="19">
        <v>0.03</v>
      </c>
      <c r="BG49" s="19">
        <v>0.08</v>
      </c>
      <c r="BH49" s="19">
        <v>0.08</v>
      </c>
      <c r="BI49" s="19">
        <v>0.41</v>
      </c>
      <c r="BJ49" s="19">
        <v>0</v>
      </c>
      <c r="BK49" s="19">
        <v>1.58</v>
      </c>
      <c r="BL49" s="19">
        <v>0</v>
      </c>
      <c r="BM49" s="19">
        <v>0.56000000000000005</v>
      </c>
      <c r="BN49" s="19">
        <v>0.03</v>
      </c>
      <c r="BO49" s="19">
        <v>0.03</v>
      </c>
      <c r="BP49" s="19">
        <v>0</v>
      </c>
      <c r="BQ49" s="19">
        <v>7.0000000000000007E-2</v>
      </c>
      <c r="BR49" s="19">
        <v>0.14000000000000001</v>
      </c>
      <c r="BS49" s="19">
        <v>1.9</v>
      </c>
      <c r="BT49" s="19">
        <v>0</v>
      </c>
      <c r="BU49" s="19">
        <v>0</v>
      </c>
      <c r="BV49" s="19">
        <v>2.6</v>
      </c>
      <c r="BW49" s="19">
        <v>0.67</v>
      </c>
      <c r="BX49" s="19">
        <v>0</v>
      </c>
      <c r="BY49" s="19">
        <v>0</v>
      </c>
      <c r="BZ49" s="19">
        <v>0</v>
      </c>
      <c r="CA49" s="19">
        <v>0</v>
      </c>
      <c r="CB49" s="19">
        <v>483.77</v>
      </c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</row>
    <row r="50" spans="1:605" ht="12.75" customHeight="1">
      <c r="B50" s="7" t="s">
        <v>96</v>
      </c>
    </row>
    <row r="51" spans="1:605" s="12" customFormat="1" ht="12.75" customHeight="1">
      <c r="A51" s="9" t="str">
        <f>"32/1"</f>
        <v>32/1</v>
      </c>
      <c r="B51" s="21" t="s">
        <v>121</v>
      </c>
      <c r="C51" s="11" t="str">
        <f>"60"</f>
        <v>60</v>
      </c>
      <c r="D51" s="11">
        <v>0.83</v>
      </c>
      <c r="E51" s="11">
        <v>0</v>
      </c>
      <c r="F51" s="11">
        <v>3.58</v>
      </c>
      <c r="G51" s="11">
        <v>3.58</v>
      </c>
      <c r="H51" s="11">
        <v>5.41</v>
      </c>
      <c r="I51" s="25">
        <v>53.918487503999991</v>
      </c>
      <c r="J51" s="11">
        <v>0.45</v>
      </c>
      <c r="K51" s="11">
        <v>2.34</v>
      </c>
      <c r="L51" s="11">
        <v>0</v>
      </c>
      <c r="M51" s="11">
        <v>0</v>
      </c>
      <c r="N51" s="11">
        <v>4.05</v>
      </c>
      <c r="O51" s="11">
        <v>0.05</v>
      </c>
      <c r="P51" s="11">
        <v>1.31</v>
      </c>
      <c r="Q51" s="11">
        <v>0</v>
      </c>
      <c r="R51" s="11">
        <v>0</v>
      </c>
      <c r="S51" s="11">
        <v>0.06</v>
      </c>
      <c r="T51" s="11">
        <v>0.87</v>
      </c>
      <c r="U51" s="11">
        <v>133.87</v>
      </c>
      <c r="V51" s="11">
        <v>134.01</v>
      </c>
      <c r="W51" s="11">
        <v>20.45</v>
      </c>
      <c r="X51" s="11">
        <v>11.58</v>
      </c>
      <c r="Y51" s="11">
        <v>22.8</v>
      </c>
      <c r="Z51" s="11">
        <v>0.74</v>
      </c>
      <c r="AA51" s="11">
        <v>0</v>
      </c>
      <c r="AB51" s="11">
        <v>4.9400000000000004</v>
      </c>
      <c r="AC51" s="11">
        <v>1.19</v>
      </c>
      <c r="AD51" s="11">
        <v>1.64</v>
      </c>
      <c r="AE51" s="11">
        <v>0.01</v>
      </c>
      <c r="AF51" s="11">
        <v>0.02</v>
      </c>
      <c r="AG51" s="11">
        <v>0.09</v>
      </c>
      <c r="AH51" s="11">
        <v>0.24</v>
      </c>
      <c r="AI51" s="11">
        <v>1.1599999999999999</v>
      </c>
      <c r="AJ51" s="12">
        <v>0</v>
      </c>
      <c r="AK51" s="12">
        <v>29.28</v>
      </c>
      <c r="AL51" s="12">
        <v>33.15</v>
      </c>
      <c r="AM51" s="12">
        <v>37.01</v>
      </c>
      <c r="AN51" s="12">
        <v>50.83</v>
      </c>
      <c r="AO51" s="12">
        <v>11.05</v>
      </c>
      <c r="AP51" s="12">
        <v>29.28</v>
      </c>
      <c r="AQ51" s="12">
        <v>7.18</v>
      </c>
      <c r="AR51" s="12">
        <v>24.86</v>
      </c>
      <c r="AS51" s="12">
        <v>22.1</v>
      </c>
      <c r="AT51" s="12">
        <v>40.33</v>
      </c>
      <c r="AU51" s="12">
        <v>181.21</v>
      </c>
      <c r="AV51" s="12">
        <v>7.73</v>
      </c>
      <c r="AW51" s="12">
        <v>20.99</v>
      </c>
      <c r="AX51" s="12">
        <v>151.37</v>
      </c>
      <c r="AY51" s="12">
        <v>0</v>
      </c>
      <c r="AZ51" s="12">
        <v>25.97</v>
      </c>
      <c r="BA51" s="12">
        <v>34.799999999999997</v>
      </c>
      <c r="BB51" s="12">
        <v>27.62</v>
      </c>
      <c r="BC51" s="12">
        <v>8.2899999999999991</v>
      </c>
      <c r="BD51" s="12">
        <v>0</v>
      </c>
      <c r="BE51" s="12">
        <v>0</v>
      </c>
      <c r="BF51" s="12">
        <v>0</v>
      </c>
      <c r="BG51" s="12">
        <v>0</v>
      </c>
      <c r="BH51" s="12">
        <v>0</v>
      </c>
      <c r="BI51" s="12">
        <v>0</v>
      </c>
      <c r="BJ51" s="12">
        <v>0</v>
      </c>
      <c r="BK51" s="12">
        <v>0.22</v>
      </c>
      <c r="BL51" s="12">
        <v>0</v>
      </c>
      <c r="BM51" s="12">
        <v>0.14000000000000001</v>
      </c>
      <c r="BN51" s="12">
        <v>0.01</v>
      </c>
      <c r="BO51" s="12">
        <v>0.02</v>
      </c>
      <c r="BP51" s="12">
        <v>0</v>
      </c>
      <c r="BQ51" s="12">
        <v>0</v>
      </c>
      <c r="BR51" s="12">
        <v>0</v>
      </c>
      <c r="BS51" s="12">
        <v>0.84</v>
      </c>
      <c r="BT51" s="12">
        <v>0</v>
      </c>
      <c r="BU51" s="12">
        <v>0</v>
      </c>
      <c r="BV51" s="12">
        <v>2.08</v>
      </c>
      <c r="BW51" s="12">
        <v>0</v>
      </c>
      <c r="BX51" s="12">
        <v>0</v>
      </c>
      <c r="BY51" s="12">
        <v>0</v>
      </c>
      <c r="BZ51" s="12">
        <v>0</v>
      </c>
      <c r="CA51" s="12">
        <v>0</v>
      </c>
      <c r="CB51" s="12">
        <v>51.04</v>
      </c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</row>
    <row r="52" spans="1:605" s="12" customFormat="1" ht="12.75" customHeight="1">
      <c r="A52" s="9" t="str">
        <f>"14/2"</f>
        <v>14/2</v>
      </c>
      <c r="B52" s="10" t="s">
        <v>122</v>
      </c>
      <c r="C52" s="11" t="str">
        <f>"250"</f>
        <v>250</v>
      </c>
      <c r="D52" s="11">
        <v>3.37</v>
      </c>
      <c r="E52" s="11">
        <v>0</v>
      </c>
      <c r="F52" s="11">
        <v>5.49</v>
      </c>
      <c r="G52" s="11">
        <v>6.24</v>
      </c>
      <c r="H52" s="11">
        <v>22.85</v>
      </c>
      <c r="I52" s="25">
        <v>151.27225750000002</v>
      </c>
      <c r="J52" s="11">
        <v>0.85</v>
      </c>
      <c r="K52" s="11">
        <v>3.25</v>
      </c>
      <c r="L52" s="11">
        <v>0</v>
      </c>
      <c r="M52" s="11">
        <v>0</v>
      </c>
      <c r="N52" s="11">
        <v>2.17</v>
      </c>
      <c r="O52" s="11">
        <v>18.21</v>
      </c>
      <c r="P52" s="11">
        <v>2.4700000000000002</v>
      </c>
      <c r="Q52" s="11">
        <v>0</v>
      </c>
      <c r="R52" s="11">
        <v>0</v>
      </c>
      <c r="S52" s="11">
        <v>0.2</v>
      </c>
      <c r="T52" s="11">
        <v>1.81</v>
      </c>
      <c r="U52" s="11">
        <v>204.95</v>
      </c>
      <c r="V52" s="11">
        <v>451.85</v>
      </c>
      <c r="W52" s="11">
        <v>21.09</v>
      </c>
      <c r="X52" s="11">
        <v>34.46</v>
      </c>
      <c r="Y52" s="11">
        <v>92.37</v>
      </c>
      <c r="Z52" s="11">
        <v>1.22</v>
      </c>
      <c r="AA52" s="11">
        <v>0</v>
      </c>
      <c r="AB52" s="11">
        <v>972</v>
      </c>
      <c r="AC52" s="11">
        <v>202.25</v>
      </c>
      <c r="AD52" s="11">
        <v>2.59</v>
      </c>
      <c r="AE52" s="11">
        <v>0.12</v>
      </c>
      <c r="AF52" s="11">
        <v>0.06</v>
      </c>
      <c r="AG52" s="11">
        <v>1</v>
      </c>
      <c r="AH52" s="11">
        <v>2.14</v>
      </c>
      <c r="AI52" s="11">
        <v>6.5</v>
      </c>
      <c r="AJ52" s="12">
        <v>0</v>
      </c>
      <c r="AK52" s="12">
        <v>88.36</v>
      </c>
      <c r="AL52" s="12">
        <v>87.61</v>
      </c>
      <c r="AM52" s="12">
        <v>138.09</v>
      </c>
      <c r="AN52" s="12">
        <v>105.1</v>
      </c>
      <c r="AO52" s="12">
        <v>27.64</v>
      </c>
      <c r="AP52" s="12">
        <v>80.56</v>
      </c>
      <c r="AQ52" s="12">
        <v>38.82</v>
      </c>
      <c r="AR52" s="12">
        <v>102.32</v>
      </c>
      <c r="AS52" s="12">
        <v>128.59</v>
      </c>
      <c r="AT52" s="12">
        <v>206.9</v>
      </c>
      <c r="AU52" s="12">
        <v>186.12</v>
      </c>
      <c r="AV52" s="12">
        <v>42.22</v>
      </c>
      <c r="AW52" s="12">
        <v>110.59</v>
      </c>
      <c r="AX52" s="12">
        <v>574.82000000000005</v>
      </c>
      <c r="AY52" s="12">
        <v>0</v>
      </c>
      <c r="AZ52" s="12">
        <v>111.39</v>
      </c>
      <c r="BA52" s="12">
        <v>106.74</v>
      </c>
      <c r="BB52" s="12">
        <v>80.650000000000006</v>
      </c>
      <c r="BC52" s="12">
        <v>42.72</v>
      </c>
      <c r="BD52" s="12">
        <v>0</v>
      </c>
      <c r="BE52" s="12">
        <v>0</v>
      </c>
      <c r="BF52" s="12">
        <v>0</v>
      </c>
      <c r="BG52" s="12">
        <v>0</v>
      </c>
      <c r="BH52" s="12">
        <v>0</v>
      </c>
      <c r="BI52" s="12">
        <v>0</v>
      </c>
      <c r="BJ52" s="12">
        <v>0</v>
      </c>
      <c r="BK52" s="12">
        <v>0.45</v>
      </c>
      <c r="BL52" s="12">
        <v>0</v>
      </c>
      <c r="BM52" s="12">
        <v>0.19</v>
      </c>
      <c r="BN52" s="12">
        <v>0.01</v>
      </c>
      <c r="BO52" s="12">
        <v>0.03</v>
      </c>
      <c r="BP52" s="12">
        <v>0</v>
      </c>
      <c r="BQ52" s="12">
        <v>0</v>
      </c>
      <c r="BR52" s="12">
        <v>0.01</v>
      </c>
      <c r="BS52" s="12">
        <v>1.41</v>
      </c>
      <c r="BT52" s="12">
        <v>0</v>
      </c>
      <c r="BU52" s="12">
        <v>0</v>
      </c>
      <c r="BV52" s="12">
        <v>3.37</v>
      </c>
      <c r="BW52" s="12">
        <v>0.02</v>
      </c>
      <c r="BX52" s="12">
        <v>0</v>
      </c>
      <c r="BY52" s="12">
        <v>0</v>
      </c>
      <c r="BZ52" s="12">
        <v>0</v>
      </c>
      <c r="CA52" s="12">
        <v>0</v>
      </c>
      <c r="CB52" s="12">
        <v>251.01</v>
      </c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</row>
    <row r="53" spans="1:605" s="12" customFormat="1" ht="12.75" customHeight="1">
      <c r="A53" s="9" t="str">
        <f>"-"</f>
        <v>-</v>
      </c>
      <c r="B53" s="10" t="s">
        <v>123</v>
      </c>
      <c r="C53" s="11" t="str">
        <f>"20"</f>
        <v>20</v>
      </c>
      <c r="D53" s="11">
        <v>5.36</v>
      </c>
      <c r="E53" s="11">
        <v>5.36</v>
      </c>
      <c r="F53" s="11">
        <v>3.84</v>
      </c>
      <c r="G53" s="11">
        <v>0</v>
      </c>
      <c r="H53" s="11">
        <v>0</v>
      </c>
      <c r="I53" s="25">
        <v>55.987200000000001</v>
      </c>
      <c r="J53" s="11">
        <v>2.27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0.28999999999999998</v>
      </c>
      <c r="U53" s="11">
        <v>12.48</v>
      </c>
      <c r="V53" s="11">
        <v>57.38</v>
      </c>
      <c r="W53" s="11">
        <v>2.2999999999999998</v>
      </c>
      <c r="X53" s="11">
        <v>5.28</v>
      </c>
      <c r="Y53" s="11">
        <v>42.11</v>
      </c>
      <c r="Z53" s="11">
        <v>0.69</v>
      </c>
      <c r="AA53" s="11">
        <v>0</v>
      </c>
      <c r="AB53" s="11">
        <v>0</v>
      </c>
      <c r="AC53" s="11">
        <v>0</v>
      </c>
      <c r="AD53" s="11">
        <v>0.13</v>
      </c>
      <c r="AE53" s="11">
        <v>0.01</v>
      </c>
      <c r="AF53" s="11">
        <v>0.03</v>
      </c>
      <c r="AG53" s="11">
        <v>1.2</v>
      </c>
      <c r="AH53" s="11">
        <v>2.62</v>
      </c>
      <c r="AI53" s="11">
        <v>0</v>
      </c>
      <c r="AJ53" s="12">
        <v>0</v>
      </c>
      <c r="AK53" s="12">
        <v>298.08</v>
      </c>
      <c r="AL53" s="12">
        <v>225.22</v>
      </c>
      <c r="AM53" s="12">
        <v>425.66</v>
      </c>
      <c r="AN53" s="12">
        <v>745.63</v>
      </c>
      <c r="AO53" s="12">
        <v>128.16</v>
      </c>
      <c r="AP53" s="12">
        <v>231.26</v>
      </c>
      <c r="AQ53" s="12">
        <v>60.48</v>
      </c>
      <c r="AR53" s="12">
        <v>228.96</v>
      </c>
      <c r="AS53" s="12">
        <v>312.77</v>
      </c>
      <c r="AT53" s="12">
        <v>300.38</v>
      </c>
      <c r="AU53" s="12">
        <v>510.05</v>
      </c>
      <c r="AV53" s="12">
        <v>204.48</v>
      </c>
      <c r="AW53" s="12">
        <v>269.86</v>
      </c>
      <c r="AX53" s="12">
        <v>885.02</v>
      </c>
      <c r="AY53" s="12">
        <v>83.52</v>
      </c>
      <c r="AZ53" s="12">
        <v>197.28</v>
      </c>
      <c r="BA53" s="12">
        <v>224.64</v>
      </c>
      <c r="BB53" s="12">
        <v>189.5</v>
      </c>
      <c r="BC53" s="12">
        <v>74.59</v>
      </c>
      <c r="BD53" s="12">
        <v>0</v>
      </c>
      <c r="BE53" s="12">
        <v>0</v>
      </c>
      <c r="BF53" s="12">
        <v>0</v>
      </c>
      <c r="BG53" s="12">
        <v>0</v>
      </c>
      <c r="BH53" s="12">
        <v>0</v>
      </c>
      <c r="BI53" s="12">
        <v>0</v>
      </c>
      <c r="BJ53" s="12">
        <v>0</v>
      </c>
      <c r="BK53" s="12">
        <v>0</v>
      </c>
      <c r="BL53" s="12">
        <v>0</v>
      </c>
      <c r="BM53" s="12">
        <v>0</v>
      </c>
      <c r="BN53" s="12">
        <v>0</v>
      </c>
      <c r="BO53" s="12">
        <v>0</v>
      </c>
      <c r="BP53" s="12">
        <v>0</v>
      </c>
      <c r="BQ53" s="12">
        <v>0</v>
      </c>
      <c r="BR53" s="12">
        <v>0</v>
      </c>
      <c r="BS53" s="12">
        <v>0</v>
      </c>
      <c r="BT53" s="12">
        <v>0</v>
      </c>
      <c r="BU53" s="12">
        <v>0</v>
      </c>
      <c r="BV53" s="12">
        <v>0</v>
      </c>
      <c r="BW53" s="12">
        <v>0</v>
      </c>
      <c r="BX53" s="12">
        <v>0</v>
      </c>
      <c r="BY53" s="12">
        <v>0</v>
      </c>
      <c r="BZ53" s="12">
        <v>0</v>
      </c>
      <c r="CA53" s="12">
        <v>0</v>
      </c>
      <c r="CB53" s="12">
        <v>20.64</v>
      </c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</row>
    <row r="54" spans="1:605" s="12" customFormat="1" ht="12.75" customHeight="1">
      <c r="A54" s="9" t="str">
        <f>"17/7"</f>
        <v>17/7</v>
      </c>
      <c r="B54" s="10" t="s">
        <v>124</v>
      </c>
      <c r="C54" s="11" t="str">
        <f>"100"</f>
        <v>100</v>
      </c>
      <c r="D54" s="11">
        <v>11.3</v>
      </c>
      <c r="E54" s="11">
        <v>10.24</v>
      </c>
      <c r="F54" s="11">
        <v>6.06</v>
      </c>
      <c r="G54" s="11">
        <v>2.72</v>
      </c>
      <c r="H54" s="11">
        <v>11.63</v>
      </c>
      <c r="I54" s="25">
        <v>144.8286791148</v>
      </c>
      <c r="J54" s="11">
        <v>2.74</v>
      </c>
      <c r="K54" s="11">
        <v>1.71</v>
      </c>
      <c r="L54" s="11">
        <v>0</v>
      </c>
      <c r="M54" s="11">
        <v>0</v>
      </c>
      <c r="N54" s="11">
        <v>2.91</v>
      </c>
      <c r="O54" s="11">
        <v>7.8</v>
      </c>
      <c r="P54" s="11">
        <v>0.91</v>
      </c>
      <c r="Q54" s="11">
        <v>0</v>
      </c>
      <c r="R54" s="11">
        <v>0</v>
      </c>
      <c r="S54" s="11">
        <v>7.0000000000000007E-2</v>
      </c>
      <c r="T54" s="11">
        <v>1.97</v>
      </c>
      <c r="U54" s="11">
        <v>234.23</v>
      </c>
      <c r="V54" s="11">
        <v>285.16000000000003</v>
      </c>
      <c r="W54" s="11">
        <v>50.75</v>
      </c>
      <c r="X54" s="11">
        <v>33.729999999999997</v>
      </c>
      <c r="Y54" s="11">
        <v>159.65</v>
      </c>
      <c r="Z54" s="11">
        <v>0.8</v>
      </c>
      <c r="AA54" s="11">
        <v>23.53</v>
      </c>
      <c r="AB54" s="11">
        <v>11.86</v>
      </c>
      <c r="AC54" s="11">
        <v>42.7</v>
      </c>
      <c r="AD54" s="11">
        <v>1.48</v>
      </c>
      <c r="AE54" s="11">
        <v>7.0000000000000007E-2</v>
      </c>
      <c r="AF54" s="11">
        <v>0.1</v>
      </c>
      <c r="AG54" s="11">
        <v>0.69</v>
      </c>
      <c r="AH54" s="11">
        <v>3.25</v>
      </c>
      <c r="AI54" s="11">
        <v>0.59</v>
      </c>
      <c r="AJ54" s="12">
        <v>0</v>
      </c>
      <c r="AK54" s="12">
        <v>132.35</v>
      </c>
      <c r="AL54" s="12">
        <v>121.52</v>
      </c>
      <c r="AM54" s="12">
        <v>207.66</v>
      </c>
      <c r="AN54" s="12">
        <v>120.34</v>
      </c>
      <c r="AO54" s="12">
        <v>55.94</v>
      </c>
      <c r="AP54" s="12">
        <v>95.99</v>
      </c>
      <c r="AQ54" s="12">
        <v>33.85</v>
      </c>
      <c r="AR54" s="12">
        <v>129.35</v>
      </c>
      <c r="AS54" s="12">
        <v>85.36</v>
      </c>
      <c r="AT54" s="12">
        <v>103.65</v>
      </c>
      <c r="AU54" s="12">
        <v>120.82</v>
      </c>
      <c r="AV54" s="12">
        <v>46.95</v>
      </c>
      <c r="AW54" s="12">
        <v>70.75</v>
      </c>
      <c r="AX54" s="12">
        <v>497.73</v>
      </c>
      <c r="AY54" s="12">
        <v>0.81</v>
      </c>
      <c r="AZ54" s="12">
        <v>150.11000000000001</v>
      </c>
      <c r="BA54" s="12">
        <v>113.95</v>
      </c>
      <c r="BB54" s="12">
        <v>92.07</v>
      </c>
      <c r="BC54" s="12">
        <v>49.01</v>
      </c>
      <c r="BD54" s="12">
        <v>0.08</v>
      </c>
      <c r="BE54" s="12">
        <v>0.04</v>
      </c>
      <c r="BF54" s="12">
        <v>0.02</v>
      </c>
      <c r="BG54" s="12">
        <v>0.04</v>
      </c>
      <c r="BH54" s="12">
        <v>0.05</v>
      </c>
      <c r="BI54" s="12">
        <v>0.23</v>
      </c>
      <c r="BJ54" s="12">
        <v>0</v>
      </c>
      <c r="BK54" s="12">
        <v>0.81</v>
      </c>
      <c r="BL54" s="12">
        <v>0</v>
      </c>
      <c r="BM54" s="12">
        <v>0.28999999999999998</v>
      </c>
      <c r="BN54" s="12">
        <v>0.01</v>
      </c>
      <c r="BO54" s="12">
        <v>0.02</v>
      </c>
      <c r="BP54" s="12">
        <v>0</v>
      </c>
      <c r="BQ54" s="12">
        <v>0.05</v>
      </c>
      <c r="BR54" s="12">
        <v>7.0000000000000007E-2</v>
      </c>
      <c r="BS54" s="12">
        <v>1.07</v>
      </c>
      <c r="BT54" s="12">
        <v>0</v>
      </c>
      <c r="BU54" s="12">
        <v>0</v>
      </c>
      <c r="BV54" s="12">
        <v>1.59</v>
      </c>
      <c r="BW54" s="12">
        <v>0.01</v>
      </c>
      <c r="BX54" s="12">
        <v>0</v>
      </c>
      <c r="BY54" s="12">
        <v>0</v>
      </c>
      <c r="BZ54" s="12">
        <v>0</v>
      </c>
      <c r="CA54" s="12">
        <v>0</v>
      </c>
      <c r="CB54" s="12">
        <v>96.03</v>
      </c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  <c r="ML54"/>
      <c r="MM54"/>
      <c r="MN54"/>
      <c r="MO54"/>
      <c r="MP54"/>
      <c r="MQ54"/>
      <c r="MR54"/>
      <c r="MS54"/>
      <c r="MT54"/>
      <c r="MU54"/>
      <c r="MV54"/>
      <c r="MW54"/>
      <c r="MX54"/>
      <c r="MY54"/>
      <c r="MZ54"/>
      <c r="NA54"/>
      <c r="NB54"/>
      <c r="NC54"/>
      <c r="ND54"/>
      <c r="NE54"/>
      <c r="NF54"/>
      <c r="NG54"/>
      <c r="NH54"/>
      <c r="NI54"/>
      <c r="NJ54"/>
      <c r="NK54"/>
      <c r="NL54"/>
      <c r="NM54"/>
      <c r="NN54"/>
      <c r="NO54"/>
      <c r="NP54"/>
      <c r="NQ54"/>
      <c r="NR54"/>
      <c r="NS54"/>
      <c r="NT54"/>
      <c r="NU54"/>
      <c r="NV54"/>
      <c r="NW54"/>
      <c r="NX54"/>
      <c r="NY54"/>
      <c r="NZ54"/>
      <c r="OA54"/>
      <c r="OB54"/>
      <c r="OC54"/>
      <c r="OD54"/>
      <c r="OE54"/>
      <c r="OF54"/>
      <c r="OG54"/>
      <c r="OH54"/>
      <c r="OI54"/>
      <c r="OJ54"/>
      <c r="OK54"/>
      <c r="OL54"/>
      <c r="OM54"/>
      <c r="ON54"/>
      <c r="OO54"/>
      <c r="OP54"/>
      <c r="OQ54"/>
      <c r="OR54"/>
      <c r="OS54"/>
      <c r="OT54"/>
      <c r="OU54"/>
      <c r="OV54"/>
      <c r="OW54"/>
      <c r="OX54"/>
      <c r="OY54"/>
      <c r="OZ54"/>
      <c r="PA54"/>
      <c r="PB54"/>
      <c r="PC54"/>
      <c r="PD54"/>
      <c r="PE54"/>
      <c r="PF54"/>
      <c r="PG54"/>
      <c r="PH54"/>
      <c r="PI54"/>
      <c r="PJ54"/>
      <c r="PK54"/>
      <c r="PL54"/>
      <c r="PM54"/>
      <c r="PN54"/>
      <c r="PO54"/>
      <c r="PP54"/>
      <c r="PQ54"/>
      <c r="PR54"/>
      <c r="PS54"/>
      <c r="PT54"/>
      <c r="PU54"/>
      <c r="PV54"/>
      <c r="PW54"/>
      <c r="PX54"/>
      <c r="PY54"/>
      <c r="PZ54"/>
      <c r="QA54"/>
      <c r="QB54"/>
      <c r="QC54"/>
      <c r="QD54"/>
      <c r="QE54"/>
      <c r="QF54"/>
      <c r="QG54"/>
      <c r="QH54"/>
      <c r="QI54"/>
      <c r="QJ54"/>
      <c r="QK54"/>
      <c r="QL54"/>
      <c r="QM54"/>
      <c r="QN54"/>
      <c r="QO54"/>
      <c r="QP54"/>
      <c r="QQ54"/>
      <c r="QR54"/>
      <c r="QS54"/>
      <c r="QT54"/>
      <c r="QU54"/>
      <c r="QV54"/>
      <c r="QW54"/>
      <c r="QX54"/>
      <c r="QY54"/>
      <c r="QZ54"/>
      <c r="RA54"/>
      <c r="RB54"/>
      <c r="RC54"/>
      <c r="RD54"/>
      <c r="RE54"/>
      <c r="RF54"/>
      <c r="RG54"/>
      <c r="RH54"/>
      <c r="RI54"/>
      <c r="RJ54"/>
      <c r="RK54"/>
      <c r="RL54"/>
      <c r="RM54"/>
      <c r="RN54"/>
      <c r="RO54"/>
      <c r="RP54"/>
      <c r="RQ54"/>
      <c r="RR54"/>
      <c r="RS54"/>
      <c r="RT54"/>
      <c r="RU54"/>
      <c r="RV54"/>
      <c r="RW54"/>
      <c r="RX54"/>
      <c r="RY54"/>
      <c r="RZ54"/>
      <c r="SA54"/>
      <c r="SB54"/>
      <c r="SC54"/>
      <c r="SD54"/>
      <c r="SE54"/>
      <c r="SF54"/>
      <c r="SG54"/>
      <c r="SH54"/>
      <c r="SI54"/>
      <c r="SJ54"/>
      <c r="SK54"/>
      <c r="SL54"/>
      <c r="SM54"/>
      <c r="SN54"/>
      <c r="SO54"/>
      <c r="SP54"/>
      <c r="SQ54"/>
      <c r="SR54"/>
      <c r="SS54"/>
      <c r="ST54"/>
      <c r="SU54"/>
      <c r="SV54"/>
      <c r="SW54"/>
      <c r="SX54"/>
      <c r="SY54"/>
      <c r="SZ54"/>
      <c r="TA54"/>
      <c r="TB54"/>
      <c r="TC54"/>
      <c r="TD54"/>
      <c r="TE54"/>
      <c r="TF54"/>
      <c r="TG54"/>
      <c r="TH54"/>
      <c r="TI54"/>
      <c r="TJ54"/>
      <c r="TK54"/>
      <c r="TL54"/>
      <c r="TM54"/>
      <c r="TN54"/>
      <c r="TO54"/>
      <c r="TP54"/>
      <c r="TQ54"/>
      <c r="TR54"/>
      <c r="TS54"/>
      <c r="TT54"/>
      <c r="TU54"/>
      <c r="TV54"/>
      <c r="TW54"/>
      <c r="TX54"/>
      <c r="TY54"/>
      <c r="TZ54"/>
      <c r="UA54"/>
      <c r="UB54"/>
      <c r="UC54"/>
      <c r="UD54"/>
      <c r="UE54"/>
      <c r="UF54"/>
      <c r="UG54"/>
      <c r="UH54"/>
      <c r="UI54"/>
      <c r="UJ54"/>
      <c r="UK54"/>
      <c r="UL54"/>
      <c r="UM54"/>
      <c r="UN54"/>
      <c r="UO54"/>
      <c r="UP54"/>
      <c r="UQ54"/>
      <c r="UR54"/>
      <c r="US54"/>
      <c r="UT54"/>
      <c r="UU54"/>
      <c r="UV54"/>
      <c r="UW54"/>
      <c r="UX54"/>
      <c r="UY54"/>
      <c r="UZ54"/>
      <c r="VA54"/>
      <c r="VB54"/>
      <c r="VC54"/>
      <c r="VD54"/>
      <c r="VE54"/>
      <c r="VF54"/>
      <c r="VG54"/>
      <c r="VH54"/>
      <c r="VI54"/>
      <c r="VJ54"/>
      <c r="VK54"/>
      <c r="VL54"/>
      <c r="VM54"/>
      <c r="VN54"/>
      <c r="VO54"/>
      <c r="VP54"/>
      <c r="VQ54"/>
      <c r="VR54"/>
      <c r="VS54"/>
      <c r="VT54"/>
      <c r="VU54"/>
      <c r="VV54"/>
      <c r="VW54"/>
      <c r="VX54"/>
      <c r="VY54"/>
      <c r="VZ54"/>
      <c r="WA54"/>
      <c r="WB54"/>
      <c r="WC54"/>
      <c r="WD54"/>
      <c r="WE54"/>
      <c r="WF54"/>
      <c r="WG54"/>
    </row>
    <row r="55" spans="1:605" s="12" customFormat="1" ht="12.75" customHeight="1">
      <c r="A55" s="9" t="str">
        <f>"38/3"</f>
        <v>38/3</v>
      </c>
      <c r="B55" s="10" t="s">
        <v>125</v>
      </c>
      <c r="C55" s="11" t="str">
        <f>"150"</f>
        <v>150</v>
      </c>
      <c r="D55" s="11">
        <v>3.78</v>
      </c>
      <c r="E55" s="11">
        <v>0</v>
      </c>
      <c r="F55" s="11">
        <v>7.19</v>
      </c>
      <c r="G55" s="11">
        <v>7.19</v>
      </c>
      <c r="H55" s="11">
        <v>39.6</v>
      </c>
      <c r="I55" s="25">
        <v>238.02706350000003</v>
      </c>
      <c r="J55" s="11">
        <v>1.01</v>
      </c>
      <c r="K55" s="11">
        <v>4.42</v>
      </c>
      <c r="L55" s="11">
        <v>0</v>
      </c>
      <c r="M55" s="11">
        <v>0</v>
      </c>
      <c r="N55" s="11">
        <v>1.37</v>
      </c>
      <c r="O55" s="11">
        <v>36.380000000000003</v>
      </c>
      <c r="P55" s="11">
        <v>1.86</v>
      </c>
      <c r="Q55" s="11">
        <v>0</v>
      </c>
      <c r="R55" s="11">
        <v>0</v>
      </c>
      <c r="S55" s="11">
        <v>0.03</v>
      </c>
      <c r="T55" s="11">
        <v>0.88</v>
      </c>
      <c r="U55" s="11">
        <v>151.24</v>
      </c>
      <c r="V55" s="11">
        <v>76.510000000000005</v>
      </c>
      <c r="W55" s="11">
        <v>9.3000000000000007</v>
      </c>
      <c r="X55" s="11">
        <v>27.84</v>
      </c>
      <c r="Y55" s="11">
        <v>80.78</v>
      </c>
      <c r="Z55" s="11">
        <v>0.62</v>
      </c>
      <c r="AA55" s="11">
        <v>0</v>
      </c>
      <c r="AB55" s="11">
        <v>486</v>
      </c>
      <c r="AC55" s="11">
        <v>90</v>
      </c>
      <c r="AD55" s="11">
        <v>3.24</v>
      </c>
      <c r="AE55" s="11">
        <v>0.04</v>
      </c>
      <c r="AF55" s="11">
        <v>0.02</v>
      </c>
      <c r="AG55" s="11">
        <v>0.77</v>
      </c>
      <c r="AH55" s="11">
        <v>1.83</v>
      </c>
      <c r="AI55" s="11">
        <v>0.45</v>
      </c>
      <c r="AJ55" s="12">
        <v>0</v>
      </c>
      <c r="AK55" s="12">
        <v>217.99</v>
      </c>
      <c r="AL55" s="12">
        <v>171.33</v>
      </c>
      <c r="AM55" s="12">
        <v>320.93</v>
      </c>
      <c r="AN55" s="12">
        <v>135.44999999999999</v>
      </c>
      <c r="AO55" s="12">
        <v>82.72</v>
      </c>
      <c r="AP55" s="12">
        <v>124.89</v>
      </c>
      <c r="AQ55" s="12">
        <v>51.8</v>
      </c>
      <c r="AR55" s="12">
        <v>191.73</v>
      </c>
      <c r="AS55" s="12">
        <v>202.77</v>
      </c>
      <c r="AT55" s="12">
        <v>264.22000000000003</v>
      </c>
      <c r="AU55" s="12">
        <v>283.79000000000002</v>
      </c>
      <c r="AV55" s="12">
        <v>88.1</v>
      </c>
      <c r="AW55" s="12">
        <v>165.92</v>
      </c>
      <c r="AX55" s="12">
        <v>627.78</v>
      </c>
      <c r="AY55" s="12">
        <v>0</v>
      </c>
      <c r="AZ55" s="12">
        <v>171.11</v>
      </c>
      <c r="BA55" s="12">
        <v>171.24</v>
      </c>
      <c r="BB55" s="12">
        <v>150</v>
      </c>
      <c r="BC55" s="12">
        <v>71.02</v>
      </c>
      <c r="BD55" s="12">
        <v>0</v>
      </c>
      <c r="BE55" s="12">
        <v>0</v>
      </c>
      <c r="BF55" s="12">
        <v>0</v>
      </c>
      <c r="BG55" s="12">
        <v>0</v>
      </c>
      <c r="BH55" s="12">
        <v>0</v>
      </c>
      <c r="BI55" s="12">
        <v>0.01</v>
      </c>
      <c r="BJ55" s="12">
        <v>0</v>
      </c>
      <c r="BK55" s="12">
        <v>0.51</v>
      </c>
      <c r="BL55" s="12">
        <v>0</v>
      </c>
      <c r="BM55" s="12">
        <v>0.28999999999999998</v>
      </c>
      <c r="BN55" s="12">
        <v>0.02</v>
      </c>
      <c r="BO55" s="12">
        <v>0.05</v>
      </c>
      <c r="BP55" s="12">
        <v>0</v>
      </c>
      <c r="BQ55" s="12">
        <v>0</v>
      </c>
      <c r="BR55" s="12">
        <v>0</v>
      </c>
      <c r="BS55" s="12">
        <v>1.75</v>
      </c>
      <c r="BT55" s="12">
        <v>0</v>
      </c>
      <c r="BU55" s="12">
        <v>0</v>
      </c>
      <c r="BV55" s="12">
        <v>4.03</v>
      </c>
      <c r="BW55" s="12">
        <v>0</v>
      </c>
      <c r="BX55" s="12">
        <v>0</v>
      </c>
      <c r="BY55" s="12">
        <v>0</v>
      </c>
      <c r="BZ55" s="12">
        <v>0</v>
      </c>
      <c r="CA55" s="12">
        <v>0</v>
      </c>
      <c r="CB55" s="12">
        <v>120.36</v>
      </c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  <c r="KX55"/>
      <c r="KY55"/>
      <c r="KZ55"/>
      <c r="LA55"/>
      <c r="LB55"/>
      <c r="LC55"/>
      <c r="LD55"/>
      <c r="LE55"/>
      <c r="LF55"/>
      <c r="LG55"/>
      <c r="LH55"/>
      <c r="LI55"/>
      <c r="LJ55"/>
      <c r="LK55"/>
      <c r="LL55"/>
      <c r="LM55"/>
      <c r="LN55"/>
      <c r="LO55"/>
      <c r="LP55"/>
      <c r="LQ55"/>
      <c r="LR55"/>
      <c r="LS55"/>
      <c r="LT55"/>
      <c r="LU55"/>
      <c r="LV55"/>
      <c r="LW55"/>
      <c r="LX55"/>
      <c r="LY55"/>
      <c r="LZ55"/>
      <c r="MA55"/>
      <c r="MB55"/>
      <c r="MC55"/>
      <c r="MD55"/>
      <c r="ME55"/>
      <c r="MF55"/>
      <c r="MG55"/>
      <c r="MH55"/>
      <c r="MI55"/>
      <c r="MJ55"/>
      <c r="MK55"/>
      <c r="ML55"/>
      <c r="MM55"/>
      <c r="MN55"/>
      <c r="MO55"/>
      <c r="MP55"/>
      <c r="MQ55"/>
      <c r="MR55"/>
      <c r="MS55"/>
      <c r="MT55"/>
      <c r="MU55"/>
      <c r="MV55"/>
      <c r="MW55"/>
      <c r="MX55"/>
      <c r="MY55"/>
      <c r="MZ55"/>
      <c r="NA55"/>
      <c r="NB55"/>
      <c r="NC55"/>
      <c r="ND55"/>
      <c r="NE55"/>
      <c r="NF55"/>
      <c r="NG55"/>
      <c r="NH55"/>
      <c r="NI55"/>
      <c r="NJ55"/>
      <c r="NK55"/>
      <c r="NL55"/>
      <c r="NM55"/>
      <c r="NN55"/>
      <c r="NO55"/>
      <c r="NP55"/>
      <c r="NQ55"/>
      <c r="NR55"/>
      <c r="NS55"/>
      <c r="NT55"/>
      <c r="NU55"/>
      <c r="NV55"/>
      <c r="NW55"/>
      <c r="NX55"/>
      <c r="NY55"/>
      <c r="NZ55"/>
      <c r="OA55"/>
      <c r="OB55"/>
      <c r="OC55"/>
      <c r="OD55"/>
      <c r="OE55"/>
      <c r="OF55"/>
      <c r="OG55"/>
      <c r="OH55"/>
      <c r="OI55"/>
      <c r="OJ55"/>
      <c r="OK55"/>
      <c r="OL55"/>
      <c r="OM55"/>
      <c r="ON55"/>
      <c r="OO55"/>
      <c r="OP55"/>
      <c r="OQ55"/>
      <c r="OR55"/>
      <c r="OS55"/>
      <c r="OT55"/>
      <c r="OU55"/>
      <c r="OV55"/>
      <c r="OW55"/>
      <c r="OX55"/>
      <c r="OY55"/>
      <c r="OZ55"/>
      <c r="PA55"/>
      <c r="PB55"/>
      <c r="PC55"/>
      <c r="PD55"/>
      <c r="PE55"/>
      <c r="PF55"/>
      <c r="PG55"/>
      <c r="PH55"/>
      <c r="PI55"/>
      <c r="PJ55"/>
      <c r="PK55"/>
      <c r="PL55"/>
      <c r="PM55"/>
      <c r="PN55"/>
      <c r="PO55"/>
      <c r="PP55"/>
      <c r="PQ55"/>
      <c r="PR55"/>
      <c r="PS55"/>
      <c r="PT55"/>
      <c r="PU55"/>
      <c r="PV55"/>
      <c r="PW55"/>
      <c r="PX55"/>
      <c r="PY55"/>
      <c r="PZ55"/>
      <c r="QA55"/>
      <c r="QB55"/>
      <c r="QC55"/>
      <c r="QD55"/>
      <c r="QE55"/>
      <c r="QF55"/>
      <c r="QG55"/>
      <c r="QH55"/>
      <c r="QI55"/>
      <c r="QJ55"/>
      <c r="QK55"/>
      <c r="QL55"/>
      <c r="QM55"/>
      <c r="QN55"/>
      <c r="QO55"/>
      <c r="QP55"/>
      <c r="QQ55"/>
      <c r="QR55"/>
      <c r="QS55"/>
      <c r="QT55"/>
      <c r="QU55"/>
      <c r="QV55"/>
      <c r="QW55"/>
      <c r="QX55"/>
      <c r="QY55"/>
      <c r="QZ55"/>
      <c r="RA55"/>
      <c r="RB55"/>
      <c r="RC55"/>
      <c r="RD55"/>
      <c r="RE55"/>
      <c r="RF55"/>
      <c r="RG55"/>
      <c r="RH55"/>
      <c r="RI55"/>
      <c r="RJ55"/>
      <c r="RK55"/>
      <c r="RL55"/>
      <c r="RM55"/>
      <c r="RN55"/>
      <c r="RO55"/>
      <c r="RP55"/>
      <c r="RQ55"/>
      <c r="RR55"/>
      <c r="RS55"/>
      <c r="RT55"/>
      <c r="RU55"/>
      <c r="RV55"/>
      <c r="RW55"/>
      <c r="RX55"/>
      <c r="RY55"/>
      <c r="RZ55"/>
      <c r="SA55"/>
      <c r="SB55"/>
      <c r="SC55"/>
      <c r="SD55"/>
      <c r="SE55"/>
      <c r="SF55"/>
      <c r="SG55"/>
      <c r="SH55"/>
      <c r="SI55"/>
      <c r="SJ55"/>
      <c r="SK55"/>
      <c r="SL55"/>
      <c r="SM55"/>
      <c r="SN55"/>
      <c r="SO55"/>
      <c r="SP55"/>
      <c r="SQ55"/>
      <c r="SR55"/>
      <c r="SS55"/>
      <c r="ST55"/>
      <c r="SU55"/>
      <c r="SV55"/>
      <c r="SW55"/>
      <c r="SX55"/>
      <c r="SY55"/>
      <c r="SZ55"/>
      <c r="TA55"/>
      <c r="TB55"/>
      <c r="TC55"/>
      <c r="TD55"/>
      <c r="TE55"/>
      <c r="TF55"/>
      <c r="TG55"/>
      <c r="TH55"/>
      <c r="TI55"/>
      <c r="TJ55"/>
      <c r="TK55"/>
      <c r="TL55"/>
      <c r="TM55"/>
      <c r="TN55"/>
      <c r="TO55"/>
      <c r="TP55"/>
      <c r="TQ55"/>
      <c r="TR55"/>
      <c r="TS55"/>
      <c r="TT55"/>
      <c r="TU55"/>
      <c r="TV55"/>
      <c r="TW55"/>
      <c r="TX55"/>
      <c r="TY55"/>
      <c r="TZ55"/>
      <c r="UA55"/>
      <c r="UB55"/>
      <c r="UC55"/>
      <c r="UD55"/>
      <c r="UE55"/>
      <c r="UF55"/>
      <c r="UG55"/>
      <c r="UH55"/>
      <c r="UI55"/>
      <c r="UJ55"/>
      <c r="UK55"/>
      <c r="UL55"/>
      <c r="UM55"/>
      <c r="UN55"/>
      <c r="UO55"/>
      <c r="UP55"/>
      <c r="UQ55"/>
      <c r="UR55"/>
      <c r="US55"/>
      <c r="UT55"/>
      <c r="UU55"/>
      <c r="UV55"/>
      <c r="UW55"/>
      <c r="UX55"/>
      <c r="UY55"/>
      <c r="UZ55"/>
      <c r="VA55"/>
      <c r="VB55"/>
      <c r="VC55"/>
      <c r="VD55"/>
      <c r="VE55"/>
      <c r="VF55"/>
      <c r="VG55"/>
      <c r="VH55"/>
      <c r="VI55"/>
      <c r="VJ55"/>
      <c r="VK55"/>
      <c r="VL55"/>
      <c r="VM55"/>
      <c r="VN55"/>
      <c r="VO55"/>
      <c r="VP55"/>
      <c r="VQ55"/>
      <c r="VR55"/>
      <c r="VS55"/>
      <c r="VT55"/>
      <c r="VU55"/>
      <c r="VV55"/>
      <c r="VW55"/>
      <c r="VX55"/>
      <c r="VY55"/>
      <c r="VZ55"/>
      <c r="WA55"/>
      <c r="WB55"/>
      <c r="WC55"/>
      <c r="WD55"/>
      <c r="WE55"/>
      <c r="WF55"/>
      <c r="WG55"/>
    </row>
    <row r="56" spans="1:605" s="12" customFormat="1" ht="12.75" customHeight="1">
      <c r="A56" s="9" t="str">
        <f>"29/10"</f>
        <v>29/10</v>
      </c>
      <c r="B56" s="10" t="s">
        <v>126</v>
      </c>
      <c r="C56" s="11" t="str">
        <f>"200/5"</f>
        <v>200/5</v>
      </c>
      <c r="D56" s="11">
        <v>0.12</v>
      </c>
      <c r="E56" s="11">
        <v>0</v>
      </c>
      <c r="F56" s="11">
        <v>0.02</v>
      </c>
      <c r="G56" s="11">
        <v>0.02</v>
      </c>
      <c r="H56" s="11">
        <v>10.08</v>
      </c>
      <c r="I56" s="25">
        <v>39.626332000000005</v>
      </c>
      <c r="J56" s="11">
        <v>0</v>
      </c>
      <c r="K56" s="11">
        <v>0</v>
      </c>
      <c r="L56" s="11">
        <v>0</v>
      </c>
      <c r="M56" s="11">
        <v>0</v>
      </c>
      <c r="N56" s="11">
        <v>9.94</v>
      </c>
      <c r="O56" s="11">
        <v>0</v>
      </c>
      <c r="P56" s="11">
        <v>0.14000000000000001</v>
      </c>
      <c r="Q56" s="11">
        <v>0</v>
      </c>
      <c r="R56" s="11">
        <v>0</v>
      </c>
      <c r="S56" s="11">
        <v>0.28999999999999998</v>
      </c>
      <c r="T56" s="11">
        <v>0.06</v>
      </c>
      <c r="U56" s="11">
        <v>0.64</v>
      </c>
      <c r="V56" s="11">
        <v>8.3699999999999992</v>
      </c>
      <c r="W56" s="11">
        <v>2.23</v>
      </c>
      <c r="X56" s="11">
        <v>0.56999999999999995</v>
      </c>
      <c r="Y56" s="11">
        <v>1.02</v>
      </c>
      <c r="Z56" s="11">
        <v>0.06</v>
      </c>
      <c r="AA56" s="11">
        <v>0</v>
      </c>
      <c r="AB56" s="11">
        <v>0.45</v>
      </c>
      <c r="AC56" s="11">
        <v>0.1</v>
      </c>
      <c r="AD56" s="11">
        <v>0.01</v>
      </c>
      <c r="AE56" s="11">
        <v>0</v>
      </c>
      <c r="AF56" s="11">
        <v>0</v>
      </c>
      <c r="AG56" s="11">
        <v>0</v>
      </c>
      <c r="AH56" s="11">
        <v>0.01</v>
      </c>
      <c r="AI56" s="11">
        <v>0.8</v>
      </c>
      <c r="AJ56" s="12">
        <v>0</v>
      </c>
      <c r="AK56" s="12">
        <v>0.69</v>
      </c>
      <c r="AL56" s="12">
        <v>0.78</v>
      </c>
      <c r="AM56" s="12">
        <v>0.64</v>
      </c>
      <c r="AN56" s="12">
        <v>1.18</v>
      </c>
      <c r="AO56" s="12">
        <v>0.28999999999999998</v>
      </c>
      <c r="AP56" s="12">
        <v>1.23</v>
      </c>
      <c r="AQ56" s="12">
        <v>0</v>
      </c>
      <c r="AR56" s="12">
        <v>1.57</v>
      </c>
      <c r="AS56" s="12">
        <v>0</v>
      </c>
      <c r="AT56" s="12">
        <v>0</v>
      </c>
      <c r="AU56" s="12">
        <v>0</v>
      </c>
      <c r="AV56" s="12">
        <v>0.88</v>
      </c>
      <c r="AW56" s="12">
        <v>0</v>
      </c>
      <c r="AX56" s="12">
        <v>0</v>
      </c>
      <c r="AY56" s="12">
        <v>0</v>
      </c>
      <c r="AZ56" s="12">
        <v>0</v>
      </c>
      <c r="BA56" s="12">
        <v>0</v>
      </c>
      <c r="BB56" s="12">
        <v>0</v>
      </c>
      <c r="BC56" s="12">
        <v>0</v>
      </c>
      <c r="BD56" s="12">
        <v>0</v>
      </c>
      <c r="BE56" s="12">
        <v>0</v>
      </c>
      <c r="BF56" s="12">
        <v>0</v>
      </c>
      <c r="BG56" s="12">
        <v>0</v>
      </c>
      <c r="BH56" s="12">
        <v>0</v>
      </c>
      <c r="BI56" s="12">
        <v>0</v>
      </c>
      <c r="BJ56" s="12">
        <v>0</v>
      </c>
      <c r="BK56" s="12">
        <v>0</v>
      </c>
      <c r="BL56" s="12">
        <v>0</v>
      </c>
      <c r="BM56" s="12">
        <v>0</v>
      </c>
      <c r="BN56" s="12">
        <v>0</v>
      </c>
      <c r="BO56" s="12">
        <v>0</v>
      </c>
      <c r="BP56" s="12">
        <v>0</v>
      </c>
      <c r="BQ56" s="12">
        <v>0</v>
      </c>
      <c r="BR56" s="12">
        <v>0</v>
      </c>
      <c r="BS56" s="12">
        <v>0</v>
      </c>
      <c r="BT56" s="12">
        <v>0</v>
      </c>
      <c r="BU56" s="12">
        <v>0</v>
      </c>
      <c r="BV56" s="12">
        <v>0</v>
      </c>
      <c r="BW56" s="12">
        <v>0</v>
      </c>
      <c r="BX56" s="12">
        <v>0</v>
      </c>
      <c r="BY56" s="12">
        <v>0</v>
      </c>
      <c r="BZ56" s="12">
        <v>0</v>
      </c>
      <c r="CA56" s="12">
        <v>0</v>
      </c>
      <c r="CB56" s="12">
        <v>204.43</v>
      </c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  <c r="KD56"/>
      <c r="KE56"/>
      <c r="KF56"/>
      <c r="KG56"/>
      <c r="KH56"/>
      <c r="KI56"/>
      <c r="KJ56"/>
      <c r="KK56"/>
      <c r="KL56"/>
      <c r="KM56"/>
      <c r="KN56"/>
      <c r="KO56"/>
      <c r="KP56"/>
      <c r="KQ56"/>
      <c r="KR56"/>
      <c r="KS56"/>
      <c r="KT56"/>
      <c r="KU56"/>
      <c r="KV56"/>
      <c r="KW56"/>
      <c r="KX56"/>
      <c r="KY56"/>
      <c r="KZ56"/>
      <c r="LA56"/>
      <c r="LB56"/>
      <c r="LC56"/>
      <c r="LD56"/>
      <c r="LE56"/>
      <c r="LF56"/>
      <c r="LG56"/>
      <c r="LH56"/>
      <c r="LI56"/>
      <c r="LJ56"/>
      <c r="LK56"/>
      <c r="LL56"/>
      <c r="LM56"/>
      <c r="LN56"/>
      <c r="LO56"/>
      <c r="LP56"/>
      <c r="LQ56"/>
      <c r="LR56"/>
      <c r="LS56"/>
      <c r="LT56"/>
      <c r="LU56"/>
      <c r="LV56"/>
      <c r="LW56"/>
      <c r="LX56"/>
      <c r="LY56"/>
      <c r="LZ56"/>
      <c r="MA56"/>
      <c r="MB56"/>
      <c r="MC56"/>
      <c r="MD56"/>
      <c r="ME56"/>
      <c r="MF56"/>
      <c r="MG56"/>
      <c r="MH56"/>
      <c r="MI56"/>
      <c r="MJ56"/>
      <c r="MK56"/>
      <c r="ML56"/>
      <c r="MM56"/>
      <c r="MN56"/>
      <c r="MO56"/>
      <c r="MP56"/>
      <c r="MQ56"/>
      <c r="MR56"/>
      <c r="MS56"/>
      <c r="MT56"/>
      <c r="MU56"/>
      <c r="MV56"/>
      <c r="MW56"/>
      <c r="MX56"/>
      <c r="MY56"/>
      <c r="MZ56"/>
      <c r="NA56"/>
      <c r="NB56"/>
      <c r="NC56"/>
      <c r="ND56"/>
      <c r="NE56"/>
      <c r="NF56"/>
      <c r="NG56"/>
      <c r="NH56"/>
      <c r="NI56"/>
      <c r="NJ56"/>
      <c r="NK56"/>
      <c r="NL56"/>
      <c r="NM56"/>
      <c r="NN56"/>
      <c r="NO56"/>
      <c r="NP56"/>
      <c r="NQ56"/>
      <c r="NR56"/>
      <c r="NS56"/>
      <c r="NT56"/>
      <c r="NU56"/>
      <c r="NV56"/>
      <c r="NW56"/>
      <c r="NX56"/>
      <c r="NY56"/>
      <c r="NZ56"/>
      <c r="OA56"/>
      <c r="OB56"/>
      <c r="OC56"/>
      <c r="OD56"/>
      <c r="OE56"/>
      <c r="OF56"/>
      <c r="OG56"/>
      <c r="OH56"/>
      <c r="OI56"/>
      <c r="OJ56"/>
      <c r="OK56"/>
      <c r="OL56"/>
      <c r="OM56"/>
      <c r="ON56"/>
      <c r="OO56"/>
      <c r="OP56"/>
      <c r="OQ56"/>
      <c r="OR56"/>
      <c r="OS56"/>
      <c r="OT56"/>
      <c r="OU56"/>
      <c r="OV56"/>
      <c r="OW56"/>
      <c r="OX56"/>
      <c r="OY56"/>
      <c r="OZ56"/>
      <c r="PA56"/>
      <c r="PB56"/>
      <c r="PC56"/>
      <c r="PD56"/>
      <c r="PE56"/>
      <c r="PF56"/>
      <c r="PG56"/>
      <c r="PH56"/>
      <c r="PI56"/>
      <c r="PJ56"/>
      <c r="PK56"/>
      <c r="PL56"/>
      <c r="PM56"/>
      <c r="PN56"/>
      <c r="PO56"/>
      <c r="PP56"/>
      <c r="PQ56"/>
      <c r="PR56"/>
      <c r="PS56"/>
      <c r="PT56"/>
      <c r="PU56"/>
      <c r="PV56"/>
      <c r="PW56"/>
      <c r="PX56"/>
      <c r="PY56"/>
      <c r="PZ56"/>
      <c r="QA56"/>
      <c r="QB56"/>
      <c r="QC56"/>
      <c r="QD56"/>
      <c r="QE56"/>
      <c r="QF56"/>
      <c r="QG56"/>
      <c r="QH56"/>
      <c r="QI56"/>
      <c r="QJ56"/>
      <c r="QK56"/>
      <c r="QL56"/>
      <c r="QM56"/>
      <c r="QN56"/>
      <c r="QO56"/>
      <c r="QP56"/>
      <c r="QQ56"/>
      <c r="QR56"/>
      <c r="QS56"/>
      <c r="QT56"/>
      <c r="QU56"/>
      <c r="QV56"/>
      <c r="QW56"/>
      <c r="QX56"/>
      <c r="QY56"/>
      <c r="QZ56"/>
      <c r="RA56"/>
      <c r="RB56"/>
      <c r="RC56"/>
      <c r="RD56"/>
      <c r="RE56"/>
      <c r="RF56"/>
      <c r="RG56"/>
      <c r="RH56"/>
      <c r="RI56"/>
      <c r="RJ56"/>
      <c r="RK56"/>
      <c r="RL56"/>
      <c r="RM56"/>
      <c r="RN56"/>
      <c r="RO56"/>
      <c r="RP56"/>
      <c r="RQ56"/>
      <c r="RR56"/>
      <c r="RS56"/>
      <c r="RT56"/>
      <c r="RU56"/>
      <c r="RV56"/>
      <c r="RW56"/>
      <c r="RX56"/>
      <c r="RY56"/>
      <c r="RZ56"/>
      <c r="SA56"/>
      <c r="SB56"/>
      <c r="SC56"/>
      <c r="SD56"/>
      <c r="SE56"/>
      <c r="SF56"/>
      <c r="SG56"/>
      <c r="SH56"/>
      <c r="SI56"/>
      <c r="SJ56"/>
      <c r="SK56"/>
      <c r="SL56"/>
      <c r="SM56"/>
      <c r="SN56"/>
      <c r="SO56"/>
      <c r="SP56"/>
      <c r="SQ56"/>
      <c r="SR56"/>
      <c r="SS56"/>
      <c r="ST56"/>
      <c r="SU56"/>
      <c r="SV56"/>
      <c r="SW56"/>
      <c r="SX56"/>
      <c r="SY56"/>
      <c r="SZ56"/>
      <c r="TA56"/>
      <c r="TB56"/>
      <c r="TC56"/>
      <c r="TD56"/>
      <c r="TE56"/>
      <c r="TF56"/>
      <c r="TG56"/>
      <c r="TH56"/>
      <c r="TI56"/>
      <c r="TJ56"/>
      <c r="TK56"/>
      <c r="TL56"/>
      <c r="TM56"/>
      <c r="TN56"/>
      <c r="TO56"/>
      <c r="TP56"/>
      <c r="TQ56"/>
      <c r="TR56"/>
      <c r="TS56"/>
      <c r="TT56"/>
      <c r="TU56"/>
      <c r="TV56"/>
      <c r="TW56"/>
      <c r="TX56"/>
      <c r="TY56"/>
      <c r="TZ56"/>
      <c r="UA56"/>
      <c r="UB56"/>
      <c r="UC56"/>
      <c r="UD56"/>
      <c r="UE56"/>
      <c r="UF56"/>
      <c r="UG56"/>
      <c r="UH56"/>
      <c r="UI56"/>
      <c r="UJ56"/>
      <c r="UK56"/>
      <c r="UL56"/>
      <c r="UM56"/>
      <c r="UN56"/>
      <c r="UO56"/>
      <c r="UP56"/>
      <c r="UQ56"/>
      <c r="UR56"/>
      <c r="US56"/>
      <c r="UT56"/>
      <c r="UU56"/>
      <c r="UV56"/>
      <c r="UW56"/>
      <c r="UX56"/>
      <c r="UY56"/>
      <c r="UZ56"/>
      <c r="VA56"/>
      <c r="VB56"/>
      <c r="VC56"/>
      <c r="VD56"/>
      <c r="VE56"/>
      <c r="VF56"/>
      <c r="VG56"/>
      <c r="VH56"/>
      <c r="VI56"/>
      <c r="VJ56"/>
      <c r="VK56"/>
      <c r="VL56"/>
      <c r="VM56"/>
      <c r="VN56"/>
      <c r="VO56"/>
      <c r="VP56"/>
      <c r="VQ56"/>
      <c r="VR56"/>
      <c r="VS56"/>
      <c r="VT56"/>
      <c r="VU56"/>
      <c r="VV56"/>
      <c r="VW56"/>
      <c r="VX56"/>
      <c r="VY56"/>
      <c r="VZ56"/>
      <c r="WA56"/>
      <c r="WB56"/>
      <c r="WC56"/>
      <c r="WD56"/>
      <c r="WE56"/>
      <c r="WF56"/>
      <c r="WG56"/>
    </row>
    <row r="57" spans="1:605" s="12" customFormat="1" ht="12.75" customHeight="1">
      <c r="A57" s="9" t="str">
        <f>"пром."</f>
        <v>пром.</v>
      </c>
      <c r="B57" s="10" t="s">
        <v>91</v>
      </c>
      <c r="C57" s="11" t="str">
        <f>"25"</f>
        <v>25</v>
      </c>
      <c r="D57" s="11">
        <v>1.67</v>
      </c>
      <c r="E57" s="11">
        <v>0</v>
      </c>
      <c r="F57" s="11">
        <v>0.18</v>
      </c>
      <c r="G57" s="11">
        <v>0</v>
      </c>
      <c r="H57" s="11">
        <v>12.55</v>
      </c>
      <c r="I57" s="25">
        <v>52.635800000000003</v>
      </c>
      <c r="J57" s="11">
        <v>0</v>
      </c>
      <c r="K57" s="11">
        <v>0</v>
      </c>
      <c r="L57" s="11">
        <v>0</v>
      </c>
      <c r="M57" s="11">
        <v>0</v>
      </c>
      <c r="N57" s="11">
        <v>10.7</v>
      </c>
      <c r="O57" s="11">
        <v>0</v>
      </c>
      <c r="P57" s="11">
        <v>1.85</v>
      </c>
      <c r="Q57" s="11">
        <v>0</v>
      </c>
      <c r="R57" s="11">
        <v>0</v>
      </c>
      <c r="S57" s="11">
        <v>0</v>
      </c>
      <c r="T57" s="11">
        <v>3.01</v>
      </c>
      <c r="U57" s="11">
        <v>10.08</v>
      </c>
      <c r="V57" s="11">
        <v>468.1</v>
      </c>
      <c r="W57" s="11">
        <v>185.09</v>
      </c>
      <c r="X57" s="11">
        <v>58.12</v>
      </c>
      <c r="Y57" s="11">
        <v>52.43</v>
      </c>
      <c r="Z57" s="11">
        <v>6.22</v>
      </c>
      <c r="AA57" s="11">
        <v>840</v>
      </c>
      <c r="AB57" s="11">
        <v>0</v>
      </c>
      <c r="AC57" s="11">
        <v>52.5</v>
      </c>
      <c r="AD57" s="11">
        <v>0.42</v>
      </c>
      <c r="AE57" s="11">
        <v>0.05</v>
      </c>
      <c r="AF57" s="11">
        <v>0.27</v>
      </c>
      <c r="AG57" s="11">
        <v>0</v>
      </c>
      <c r="AH57" s="11">
        <v>2.2400000000000002</v>
      </c>
      <c r="AI57" s="11">
        <v>12.5</v>
      </c>
      <c r="AJ57" s="12">
        <v>0</v>
      </c>
      <c r="AK57" s="12">
        <v>0</v>
      </c>
      <c r="AL57" s="12">
        <v>0</v>
      </c>
      <c r="AM57" s="12">
        <v>0</v>
      </c>
      <c r="AN57" s="12">
        <v>0</v>
      </c>
      <c r="AO57" s="12">
        <v>0</v>
      </c>
      <c r="AP57" s="12">
        <v>0</v>
      </c>
      <c r="AQ57" s="12">
        <v>0</v>
      </c>
      <c r="AR57" s="12">
        <v>0</v>
      </c>
      <c r="AS57" s="12">
        <v>0</v>
      </c>
      <c r="AT57" s="12">
        <v>0</v>
      </c>
      <c r="AU57" s="12">
        <v>0</v>
      </c>
      <c r="AV57" s="12">
        <v>0</v>
      </c>
      <c r="AW57" s="12">
        <v>0</v>
      </c>
      <c r="AX57" s="12">
        <v>0</v>
      </c>
      <c r="AY57" s="12">
        <v>0</v>
      </c>
      <c r="AZ57" s="12">
        <v>0</v>
      </c>
      <c r="BA57" s="12">
        <v>0</v>
      </c>
      <c r="BB57" s="12">
        <v>0</v>
      </c>
      <c r="BC57" s="12">
        <v>0</v>
      </c>
      <c r="BD57" s="12">
        <v>0</v>
      </c>
      <c r="BE57" s="12">
        <v>0</v>
      </c>
      <c r="BF57" s="12">
        <v>0</v>
      </c>
      <c r="BG57" s="12">
        <v>0.01</v>
      </c>
      <c r="BH57" s="12">
        <v>0</v>
      </c>
      <c r="BI57" s="12">
        <v>0.02</v>
      </c>
      <c r="BJ57" s="12">
        <v>0</v>
      </c>
      <c r="BK57" s="12">
        <v>0.22</v>
      </c>
      <c r="BL57" s="12">
        <v>0</v>
      </c>
      <c r="BM57" s="12">
        <v>7.0000000000000007E-2</v>
      </c>
      <c r="BN57" s="12">
        <v>0</v>
      </c>
      <c r="BO57" s="12">
        <v>0</v>
      </c>
      <c r="BP57" s="12">
        <v>0</v>
      </c>
      <c r="BQ57" s="12">
        <v>0</v>
      </c>
      <c r="BR57" s="12">
        <v>0.02</v>
      </c>
      <c r="BS57" s="12">
        <v>7.0000000000000007E-2</v>
      </c>
      <c r="BT57" s="12">
        <v>0</v>
      </c>
      <c r="BU57" s="12">
        <v>0</v>
      </c>
      <c r="BV57" s="12">
        <v>0.14000000000000001</v>
      </c>
      <c r="BW57" s="12">
        <v>0.54</v>
      </c>
      <c r="BX57" s="12">
        <v>0</v>
      </c>
      <c r="BY57" s="12">
        <v>0</v>
      </c>
      <c r="BZ57" s="12">
        <v>0</v>
      </c>
      <c r="CA57" s="12">
        <v>0</v>
      </c>
      <c r="CB57" s="12">
        <v>2</v>
      </c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  <c r="LK57"/>
      <c r="LL57"/>
      <c r="LM57"/>
      <c r="LN57"/>
      <c r="LO57"/>
      <c r="LP57"/>
      <c r="LQ57"/>
      <c r="LR57"/>
      <c r="LS57"/>
      <c r="LT57"/>
      <c r="LU57"/>
      <c r="LV57"/>
      <c r="LW57"/>
      <c r="LX57"/>
      <c r="LY57"/>
      <c r="LZ57"/>
      <c r="MA57"/>
      <c r="MB57"/>
      <c r="MC57"/>
      <c r="MD57"/>
      <c r="ME57"/>
      <c r="MF57"/>
      <c r="MG57"/>
      <c r="MH57"/>
      <c r="MI57"/>
      <c r="MJ57"/>
      <c r="MK57"/>
      <c r="ML57"/>
      <c r="MM57"/>
      <c r="MN57"/>
      <c r="MO57"/>
      <c r="MP57"/>
      <c r="MQ57"/>
      <c r="MR57"/>
      <c r="MS57"/>
      <c r="MT57"/>
      <c r="MU57"/>
      <c r="MV57"/>
      <c r="MW57"/>
      <c r="MX57"/>
      <c r="MY57"/>
      <c r="MZ57"/>
      <c r="NA57"/>
      <c r="NB57"/>
      <c r="NC57"/>
      <c r="ND57"/>
      <c r="NE57"/>
      <c r="NF57"/>
      <c r="NG57"/>
      <c r="NH57"/>
      <c r="NI57"/>
      <c r="NJ57"/>
      <c r="NK57"/>
      <c r="NL57"/>
      <c r="NM57"/>
      <c r="NN57"/>
      <c r="NO57"/>
      <c r="NP57"/>
      <c r="NQ57"/>
      <c r="NR57"/>
      <c r="NS57"/>
      <c r="NT57"/>
      <c r="NU57"/>
      <c r="NV57"/>
      <c r="NW57"/>
      <c r="NX57"/>
      <c r="NY57"/>
      <c r="NZ57"/>
      <c r="OA57"/>
      <c r="OB57"/>
      <c r="OC57"/>
      <c r="OD57"/>
      <c r="OE57"/>
      <c r="OF57"/>
      <c r="OG57"/>
      <c r="OH57"/>
      <c r="OI57"/>
      <c r="OJ57"/>
      <c r="OK57"/>
      <c r="OL57"/>
      <c r="OM57"/>
      <c r="ON57"/>
      <c r="OO57"/>
      <c r="OP57"/>
      <c r="OQ57"/>
      <c r="OR57"/>
      <c r="OS57"/>
      <c r="OT57"/>
      <c r="OU57"/>
      <c r="OV57"/>
      <c r="OW57"/>
      <c r="OX57"/>
      <c r="OY57"/>
      <c r="OZ57"/>
      <c r="PA57"/>
      <c r="PB57"/>
      <c r="PC57"/>
      <c r="PD57"/>
      <c r="PE57"/>
      <c r="PF57"/>
      <c r="PG57"/>
      <c r="PH57"/>
      <c r="PI57"/>
      <c r="PJ57"/>
      <c r="PK57"/>
      <c r="PL57"/>
      <c r="PM57"/>
      <c r="PN57"/>
      <c r="PO57"/>
      <c r="PP57"/>
      <c r="PQ57"/>
      <c r="PR57"/>
      <c r="PS57"/>
      <c r="PT57"/>
      <c r="PU57"/>
      <c r="PV57"/>
      <c r="PW57"/>
      <c r="PX57"/>
      <c r="PY57"/>
      <c r="PZ57"/>
      <c r="QA57"/>
      <c r="QB57"/>
      <c r="QC57"/>
      <c r="QD57"/>
      <c r="QE57"/>
      <c r="QF57"/>
      <c r="QG57"/>
      <c r="QH57"/>
      <c r="QI57"/>
      <c r="QJ57"/>
      <c r="QK57"/>
      <c r="QL57"/>
      <c r="QM57"/>
      <c r="QN57"/>
      <c r="QO57"/>
      <c r="QP57"/>
      <c r="QQ57"/>
      <c r="QR57"/>
      <c r="QS57"/>
      <c r="QT57"/>
      <c r="QU57"/>
      <c r="QV57"/>
      <c r="QW57"/>
      <c r="QX57"/>
      <c r="QY57"/>
      <c r="QZ57"/>
      <c r="RA57"/>
      <c r="RB57"/>
      <c r="RC57"/>
      <c r="RD57"/>
      <c r="RE57"/>
      <c r="RF57"/>
      <c r="RG57"/>
      <c r="RH57"/>
      <c r="RI57"/>
      <c r="RJ57"/>
      <c r="RK57"/>
      <c r="RL57"/>
      <c r="RM57"/>
      <c r="RN57"/>
      <c r="RO57"/>
      <c r="RP57"/>
      <c r="RQ57"/>
      <c r="RR57"/>
      <c r="RS57"/>
      <c r="RT57"/>
      <c r="RU57"/>
      <c r="RV57"/>
      <c r="RW57"/>
      <c r="RX57"/>
      <c r="RY57"/>
      <c r="RZ57"/>
      <c r="SA57"/>
      <c r="SB57"/>
      <c r="SC57"/>
      <c r="SD57"/>
      <c r="SE57"/>
      <c r="SF57"/>
      <c r="SG57"/>
      <c r="SH57"/>
      <c r="SI57"/>
      <c r="SJ57"/>
      <c r="SK57"/>
      <c r="SL57"/>
      <c r="SM57"/>
      <c r="SN57"/>
      <c r="SO57"/>
      <c r="SP57"/>
      <c r="SQ57"/>
      <c r="SR57"/>
      <c r="SS57"/>
      <c r="ST57"/>
      <c r="SU57"/>
      <c r="SV57"/>
      <c r="SW57"/>
      <c r="SX57"/>
      <c r="SY57"/>
      <c r="SZ57"/>
      <c r="TA57"/>
      <c r="TB57"/>
      <c r="TC57"/>
      <c r="TD57"/>
      <c r="TE57"/>
      <c r="TF57"/>
      <c r="TG57"/>
      <c r="TH57"/>
      <c r="TI57"/>
      <c r="TJ57"/>
      <c r="TK57"/>
      <c r="TL57"/>
      <c r="TM57"/>
      <c r="TN57"/>
      <c r="TO57"/>
      <c r="TP57"/>
      <c r="TQ57"/>
      <c r="TR57"/>
      <c r="TS57"/>
      <c r="TT57"/>
      <c r="TU57"/>
      <c r="TV57"/>
      <c r="TW57"/>
      <c r="TX57"/>
      <c r="TY57"/>
      <c r="TZ57"/>
      <c r="UA57"/>
      <c r="UB57"/>
      <c r="UC57"/>
      <c r="UD57"/>
      <c r="UE57"/>
      <c r="UF57"/>
      <c r="UG57"/>
      <c r="UH57"/>
      <c r="UI57"/>
      <c r="UJ57"/>
      <c r="UK57"/>
      <c r="UL57"/>
      <c r="UM57"/>
      <c r="UN57"/>
      <c r="UO57"/>
      <c r="UP57"/>
      <c r="UQ57"/>
      <c r="UR57"/>
      <c r="US57"/>
      <c r="UT57"/>
      <c r="UU57"/>
      <c r="UV57"/>
      <c r="UW57"/>
      <c r="UX57"/>
      <c r="UY57"/>
      <c r="UZ57"/>
      <c r="VA57"/>
      <c r="VB57"/>
      <c r="VC57"/>
      <c r="VD57"/>
      <c r="VE57"/>
      <c r="VF57"/>
      <c r="VG57"/>
      <c r="VH57"/>
      <c r="VI57"/>
      <c r="VJ57"/>
      <c r="VK57"/>
      <c r="VL57"/>
      <c r="VM57"/>
      <c r="VN57"/>
      <c r="VO57"/>
      <c r="VP57"/>
      <c r="VQ57"/>
      <c r="VR57"/>
      <c r="VS57"/>
      <c r="VT57"/>
      <c r="VU57"/>
      <c r="VV57"/>
      <c r="VW57"/>
      <c r="VX57"/>
      <c r="VY57"/>
      <c r="VZ57"/>
      <c r="WA57"/>
      <c r="WB57"/>
      <c r="WC57"/>
      <c r="WD57"/>
      <c r="WE57"/>
      <c r="WF57"/>
      <c r="WG57"/>
    </row>
    <row r="58" spans="1:605" s="3" customFormat="1" ht="12.75" customHeight="1">
      <c r="A58" s="13" t="str">
        <f>"пром."</f>
        <v>пром.</v>
      </c>
      <c r="B58" s="14" t="s">
        <v>92</v>
      </c>
      <c r="C58" s="15" t="str">
        <f>"20"</f>
        <v>20</v>
      </c>
      <c r="D58" s="15">
        <v>1.32</v>
      </c>
      <c r="E58" s="15">
        <v>0</v>
      </c>
      <c r="F58" s="15">
        <v>0.24</v>
      </c>
      <c r="G58" s="15">
        <v>0.24</v>
      </c>
      <c r="H58" s="15">
        <v>8.34</v>
      </c>
      <c r="I58" s="26">
        <v>38.676000000000002</v>
      </c>
      <c r="J58" s="15">
        <v>0.04</v>
      </c>
      <c r="K58" s="15">
        <v>0</v>
      </c>
      <c r="L58" s="15">
        <v>0</v>
      </c>
      <c r="M58" s="15">
        <v>0</v>
      </c>
      <c r="N58" s="15">
        <v>0.24</v>
      </c>
      <c r="O58" s="15">
        <v>6.44</v>
      </c>
      <c r="P58" s="15">
        <v>1.66</v>
      </c>
      <c r="Q58" s="15">
        <v>0</v>
      </c>
      <c r="R58" s="15">
        <v>0</v>
      </c>
      <c r="S58" s="15">
        <v>0.2</v>
      </c>
      <c r="T58" s="15">
        <v>0.5</v>
      </c>
      <c r="U58" s="15">
        <v>122</v>
      </c>
      <c r="V58" s="15">
        <v>49</v>
      </c>
      <c r="W58" s="15">
        <v>7</v>
      </c>
      <c r="X58" s="15">
        <v>9.4</v>
      </c>
      <c r="Y58" s="15">
        <v>31.6</v>
      </c>
      <c r="Z58" s="15">
        <v>0.78</v>
      </c>
      <c r="AA58" s="15">
        <v>0</v>
      </c>
      <c r="AB58" s="15">
        <v>1</v>
      </c>
      <c r="AC58" s="15">
        <v>0.2</v>
      </c>
      <c r="AD58" s="15">
        <v>0.28000000000000003</v>
      </c>
      <c r="AE58" s="15">
        <v>0.04</v>
      </c>
      <c r="AF58" s="15">
        <v>0.02</v>
      </c>
      <c r="AG58" s="15">
        <v>0.14000000000000001</v>
      </c>
      <c r="AH58" s="15">
        <v>0.4</v>
      </c>
      <c r="AI58" s="15">
        <v>0</v>
      </c>
      <c r="AJ58" s="3">
        <v>0</v>
      </c>
      <c r="AK58" s="3">
        <v>64.400000000000006</v>
      </c>
      <c r="AL58" s="3">
        <v>49.6</v>
      </c>
      <c r="AM58" s="3">
        <v>85.4</v>
      </c>
      <c r="AN58" s="3">
        <v>44.6</v>
      </c>
      <c r="AO58" s="3">
        <v>18.600000000000001</v>
      </c>
      <c r="AP58" s="3">
        <v>39.6</v>
      </c>
      <c r="AQ58" s="3">
        <v>16</v>
      </c>
      <c r="AR58" s="3">
        <v>74.2</v>
      </c>
      <c r="AS58" s="3">
        <v>59.4</v>
      </c>
      <c r="AT58" s="3">
        <v>58.2</v>
      </c>
      <c r="AU58" s="3">
        <v>92.8</v>
      </c>
      <c r="AV58" s="3">
        <v>24.8</v>
      </c>
      <c r="AW58" s="3">
        <v>62</v>
      </c>
      <c r="AX58" s="3">
        <v>311.8</v>
      </c>
      <c r="AY58" s="3">
        <v>0</v>
      </c>
      <c r="AZ58" s="3">
        <v>105.2</v>
      </c>
      <c r="BA58" s="3">
        <v>58.2</v>
      </c>
      <c r="BB58" s="3">
        <v>36</v>
      </c>
      <c r="BC58" s="3">
        <v>26</v>
      </c>
      <c r="BD58" s="3">
        <v>0</v>
      </c>
      <c r="BE58" s="3">
        <v>0</v>
      </c>
      <c r="BF58" s="3">
        <v>0</v>
      </c>
      <c r="BG58" s="3">
        <v>0</v>
      </c>
      <c r="BH58" s="3">
        <v>0</v>
      </c>
      <c r="BI58" s="3">
        <v>0</v>
      </c>
      <c r="BJ58" s="3">
        <v>0</v>
      </c>
      <c r="BK58" s="3">
        <v>0.03</v>
      </c>
      <c r="BL58" s="3">
        <v>0</v>
      </c>
      <c r="BM58" s="3">
        <v>0</v>
      </c>
      <c r="BN58" s="3">
        <v>0</v>
      </c>
      <c r="BO58" s="3">
        <v>0</v>
      </c>
      <c r="BP58" s="3">
        <v>0</v>
      </c>
      <c r="BQ58" s="3">
        <v>0</v>
      </c>
      <c r="BR58" s="3">
        <v>0</v>
      </c>
      <c r="BS58" s="3">
        <v>0.02</v>
      </c>
      <c r="BT58" s="3">
        <v>0</v>
      </c>
      <c r="BU58" s="3">
        <v>0</v>
      </c>
      <c r="BV58" s="3">
        <v>0.1</v>
      </c>
      <c r="BW58" s="3">
        <v>0.02</v>
      </c>
      <c r="BX58" s="3">
        <v>0</v>
      </c>
      <c r="BY58" s="3">
        <v>0</v>
      </c>
      <c r="BZ58" s="3">
        <v>0</v>
      </c>
      <c r="CA58" s="3">
        <v>0</v>
      </c>
      <c r="CB58" s="3">
        <v>9.4</v>
      </c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  <c r="KX58"/>
      <c r="KY58"/>
      <c r="KZ58"/>
      <c r="LA58"/>
      <c r="LB58"/>
      <c r="LC58"/>
      <c r="LD58"/>
      <c r="LE58"/>
      <c r="LF58"/>
      <c r="LG58"/>
      <c r="LH58"/>
      <c r="LI58"/>
      <c r="LJ58"/>
      <c r="LK58"/>
      <c r="LL58"/>
      <c r="LM58"/>
      <c r="LN58"/>
      <c r="LO58"/>
      <c r="LP58"/>
      <c r="LQ58"/>
      <c r="LR58"/>
      <c r="LS58"/>
      <c r="LT58"/>
      <c r="LU58"/>
      <c r="LV58"/>
      <c r="LW58"/>
      <c r="LX58"/>
      <c r="LY58"/>
      <c r="LZ58"/>
      <c r="MA58"/>
      <c r="MB58"/>
      <c r="MC58"/>
      <c r="MD58"/>
      <c r="ME58"/>
      <c r="MF58"/>
      <c r="MG58"/>
      <c r="MH58"/>
      <c r="MI58"/>
      <c r="MJ58"/>
      <c r="MK58"/>
      <c r="ML58"/>
      <c r="MM58"/>
      <c r="MN58"/>
      <c r="MO58"/>
      <c r="MP58"/>
      <c r="MQ58"/>
      <c r="MR58"/>
      <c r="MS58"/>
      <c r="MT58"/>
      <c r="MU58"/>
      <c r="MV58"/>
      <c r="MW58"/>
      <c r="MX58"/>
      <c r="MY58"/>
      <c r="MZ58"/>
      <c r="NA58"/>
      <c r="NB58"/>
      <c r="NC58"/>
      <c r="ND58"/>
      <c r="NE58"/>
      <c r="NF58"/>
      <c r="NG58"/>
      <c r="NH58"/>
      <c r="NI58"/>
      <c r="NJ58"/>
      <c r="NK58"/>
      <c r="NL58"/>
      <c r="NM58"/>
      <c r="NN58"/>
      <c r="NO58"/>
      <c r="NP58"/>
      <c r="NQ58"/>
      <c r="NR58"/>
      <c r="NS58"/>
      <c r="NT58"/>
      <c r="NU58"/>
      <c r="NV58"/>
      <c r="NW58"/>
      <c r="NX58"/>
      <c r="NY58"/>
      <c r="NZ58"/>
      <c r="OA58"/>
      <c r="OB58"/>
      <c r="OC58"/>
      <c r="OD58"/>
      <c r="OE58"/>
      <c r="OF58"/>
      <c r="OG58"/>
      <c r="OH58"/>
      <c r="OI58"/>
      <c r="OJ58"/>
      <c r="OK58"/>
      <c r="OL58"/>
      <c r="OM58"/>
      <c r="ON58"/>
      <c r="OO58"/>
      <c r="OP58"/>
      <c r="OQ58"/>
      <c r="OR58"/>
      <c r="OS58"/>
      <c r="OT58"/>
      <c r="OU58"/>
      <c r="OV58"/>
      <c r="OW58"/>
      <c r="OX58"/>
      <c r="OY58"/>
      <c r="OZ58"/>
      <c r="PA58"/>
      <c r="PB58"/>
      <c r="PC58"/>
      <c r="PD58"/>
      <c r="PE58"/>
      <c r="PF58"/>
      <c r="PG58"/>
      <c r="PH58"/>
      <c r="PI58"/>
      <c r="PJ58"/>
      <c r="PK58"/>
      <c r="PL58"/>
      <c r="PM58"/>
      <c r="PN58"/>
      <c r="PO58"/>
      <c r="PP58"/>
      <c r="PQ58"/>
      <c r="PR58"/>
      <c r="PS58"/>
      <c r="PT58"/>
      <c r="PU58"/>
      <c r="PV58"/>
      <c r="PW58"/>
      <c r="PX58"/>
      <c r="PY58"/>
      <c r="PZ58"/>
      <c r="QA58"/>
      <c r="QB58"/>
      <c r="QC58"/>
      <c r="QD58"/>
      <c r="QE58"/>
      <c r="QF58"/>
      <c r="QG58"/>
      <c r="QH58"/>
      <c r="QI58"/>
      <c r="QJ58"/>
      <c r="QK58"/>
      <c r="QL58"/>
      <c r="QM58"/>
      <c r="QN58"/>
      <c r="QO58"/>
      <c r="QP58"/>
      <c r="QQ58"/>
      <c r="QR58"/>
      <c r="QS58"/>
      <c r="QT58"/>
      <c r="QU58"/>
      <c r="QV58"/>
      <c r="QW58"/>
      <c r="QX58"/>
      <c r="QY58"/>
      <c r="QZ58"/>
      <c r="RA58"/>
      <c r="RB58"/>
      <c r="RC58"/>
      <c r="RD58"/>
      <c r="RE58"/>
      <c r="RF58"/>
      <c r="RG58"/>
      <c r="RH58"/>
      <c r="RI58"/>
      <c r="RJ58"/>
      <c r="RK58"/>
      <c r="RL58"/>
      <c r="RM58"/>
      <c r="RN58"/>
      <c r="RO58"/>
      <c r="RP58"/>
      <c r="RQ58"/>
      <c r="RR58"/>
      <c r="RS58"/>
      <c r="RT58"/>
      <c r="RU58"/>
      <c r="RV58"/>
      <c r="RW58"/>
      <c r="RX58"/>
      <c r="RY58"/>
      <c r="RZ58"/>
      <c r="SA58"/>
      <c r="SB58"/>
      <c r="SC58"/>
      <c r="SD58"/>
      <c r="SE58"/>
      <c r="SF58"/>
      <c r="SG58"/>
      <c r="SH58"/>
      <c r="SI58"/>
      <c r="SJ58"/>
      <c r="SK58"/>
      <c r="SL58"/>
      <c r="SM58"/>
      <c r="SN58"/>
      <c r="SO58"/>
      <c r="SP58"/>
      <c r="SQ58"/>
      <c r="SR58"/>
      <c r="SS58"/>
      <c r="ST58"/>
      <c r="SU58"/>
      <c r="SV58"/>
      <c r="SW58"/>
      <c r="SX58"/>
      <c r="SY58"/>
      <c r="SZ58"/>
      <c r="TA58"/>
      <c r="TB58"/>
      <c r="TC58"/>
      <c r="TD58"/>
      <c r="TE58"/>
      <c r="TF58"/>
      <c r="TG58"/>
      <c r="TH58"/>
      <c r="TI58"/>
      <c r="TJ58"/>
      <c r="TK58"/>
      <c r="TL58"/>
      <c r="TM58"/>
      <c r="TN58"/>
      <c r="TO58"/>
      <c r="TP58"/>
      <c r="TQ58"/>
      <c r="TR58"/>
      <c r="TS58"/>
      <c r="TT58"/>
      <c r="TU58"/>
      <c r="TV58"/>
      <c r="TW58"/>
      <c r="TX58"/>
      <c r="TY58"/>
      <c r="TZ58"/>
      <c r="UA58"/>
      <c r="UB58"/>
      <c r="UC58"/>
      <c r="UD58"/>
      <c r="UE58"/>
      <c r="UF58"/>
      <c r="UG58"/>
      <c r="UH58"/>
      <c r="UI58"/>
      <c r="UJ58"/>
      <c r="UK58"/>
      <c r="UL58"/>
      <c r="UM58"/>
      <c r="UN58"/>
      <c r="UO58"/>
      <c r="UP58"/>
      <c r="UQ58"/>
      <c r="UR58"/>
      <c r="US58"/>
      <c r="UT58"/>
      <c r="UU58"/>
      <c r="UV58"/>
      <c r="UW58"/>
      <c r="UX58"/>
      <c r="UY58"/>
      <c r="UZ58"/>
      <c r="VA58"/>
      <c r="VB58"/>
      <c r="VC58"/>
      <c r="VD58"/>
      <c r="VE58"/>
      <c r="VF58"/>
      <c r="VG58"/>
      <c r="VH58"/>
      <c r="VI58"/>
      <c r="VJ58"/>
      <c r="VK58"/>
      <c r="VL58"/>
      <c r="VM58"/>
      <c r="VN58"/>
      <c r="VO58"/>
      <c r="VP58"/>
      <c r="VQ58"/>
      <c r="VR58"/>
      <c r="VS58"/>
      <c r="VT58"/>
      <c r="VU58"/>
      <c r="VV58"/>
      <c r="VW58"/>
      <c r="VX58"/>
      <c r="VY58"/>
      <c r="VZ58"/>
      <c r="WA58"/>
      <c r="WB58"/>
      <c r="WC58"/>
      <c r="WD58"/>
      <c r="WE58"/>
      <c r="WF58"/>
      <c r="WG58"/>
    </row>
    <row r="59" spans="1:605" s="19" customFormat="1" ht="12.75" customHeight="1">
      <c r="A59" s="16"/>
      <c r="B59" s="17" t="s">
        <v>103</v>
      </c>
      <c r="C59" s="18"/>
      <c r="D59" s="18">
        <v>27.75</v>
      </c>
      <c r="E59" s="18">
        <v>15.59</v>
      </c>
      <c r="F59" s="18">
        <v>26.6</v>
      </c>
      <c r="G59" s="18">
        <v>19.989999999999998</v>
      </c>
      <c r="H59" s="18">
        <v>110.46</v>
      </c>
      <c r="I59" s="27">
        <v>774.97</v>
      </c>
      <c r="J59" s="18">
        <v>7.36</v>
      </c>
      <c r="K59" s="18">
        <v>11.72</v>
      </c>
      <c r="L59" s="18">
        <v>0</v>
      </c>
      <c r="M59" s="18">
        <v>0</v>
      </c>
      <c r="N59" s="18">
        <v>31.39</v>
      </c>
      <c r="O59" s="18">
        <v>68.88</v>
      </c>
      <c r="P59" s="18">
        <v>10.19</v>
      </c>
      <c r="Q59" s="18">
        <v>0</v>
      </c>
      <c r="R59" s="18">
        <v>0</v>
      </c>
      <c r="S59" s="18">
        <v>0.84</v>
      </c>
      <c r="T59" s="18">
        <v>9.39</v>
      </c>
      <c r="U59" s="18">
        <v>869.49</v>
      </c>
      <c r="V59" s="18">
        <v>1530.37</v>
      </c>
      <c r="W59" s="18">
        <v>298.2</v>
      </c>
      <c r="X59" s="18">
        <v>180.98</v>
      </c>
      <c r="Y59" s="18">
        <v>482.76</v>
      </c>
      <c r="Z59" s="18">
        <v>11.13</v>
      </c>
      <c r="AA59" s="18">
        <v>863.53</v>
      </c>
      <c r="AB59" s="18">
        <v>1476.26</v>
      </c>
      <c r="AC59" s="18">
        <v>388.93</v>
      </c>
      <c r="AD59" s="18">
        <v>9.7799999999999994</v>
      </c>
      <c r="AE59" s="18">
        <v>0.34</v>
      </c>
      <c r="AF59" s="18">
        <v>0.52</v>
      </c>
      <c r="AG59" s="18">
        <v>3.9</v>
      </c>
      <c r="AH59" s="18">
        <v>12.73</v>
      </c>
      <c r="AI59" s="18">
        <v>22.01</v>
      </c>
      <c r="AJ59" s="19">
        <v>0</v>
      </c>
      <c r="AK59" s="19">
        <v>831.14</v>
      </c>
      <c r="AL59" s="19">
        <v>689.21</v>
      </c>
      <c r="AM59" s="19">
        <v>1215.4000000000001</v>
      </c>
      <c r="AN59" s="19">
        <v>1203.1199999999999</v>
      </c>
      <c r="AO59" s="19">
        <v>324.39999999999998</v>
      </c>
      <c r="AP59" s="19">
        <v>602.80999999999995</v>
      </c>
      <c r="AQ59" s="19">
        <v>208.14</v>
      </c>
      <c r="AR59" s="19">
        <v>752.99</v>
      </c>
      <c r="AS59" s="19">
        <v>811</v>
      </c>
      <c r="AT59" s="19">
        <v>973.68</v>
      </c>
      <c r="AU59" s="19">
        <v>1374.79</v>
      </c>
      <c r="AV59" s="19">
        <v>415.17</v>
      </c>
      <c r="AW59" s="19">
        <v>700.11</v>
      </c>
      <c r="AX59" s="19">
        <v>3048.53</v>
      </c>
      <c r="AY59" s="19">
        <v>84.33</v>
      </c>
      <c r="AZ59" s="19">
        <v>761.05</v>
      </c>
      <c r="BA59" s="19">
        <v>709.58</v>
      </c>
      <c r="BB59" s="19">
        <v>575.85</v>
      </c>
      <c r="BC59" s="19">
        <v>271.63</v>
      </c>
      <c r="BD59" s="19">
        <v>0.08</v>
      </c>
      <c r="BE59" s="19">
        <v>0.04</v>
      </c>
      <c r="BF59" s="19">
        <v>0.02</v>
      </c>
      <c r="BG59" s="19">
        <v>0.05</v>
      </c>
      <c r="BH59" s="19">
        <v>0.05</v>
      </c>
      <c r="BI59" s="19">
        <v>0.26</v>
      </c>
      <c r="BJ59" s="19">
        <v>0</v>
      </c>
      <c r="BK59" s="19">
        <v>2.23</v>
      </c>
      <c r="BL59" s="19">
        <v>0</v>
      </c>
      <c r="BM59" s="19">
        <v>1</v>
      </c>
      <c r="BN59" s="19">
        <v>0.05</v>
      </c>
      <c r="BO59" s="19">
        <v>0.12</v>
      </c>
      <c r="BP59" s="19">
        <v>0</v>
      </c>
      <c r="BQ59" s="19">
        <v>0.05</v>
      </c>
      <c r="BR59" s="19">
        <v>0.1</v>
      </c>
      <c r="BS59" s="19">
        <v>5.16</v>
      </c>
      <c r="BT59" s="19">
        <v>0</v>
      </c>
      <c r="BU59" s="19">
        <v>0</v>
      </c>
      <c r="BV59" s="19">
        <v>11.31</v>
      </c>
      <c r="BW59" s="19">
        <v>0.57999999999999996</v>
      </c>
      <c r="BX59" s="19">
        <v>0</v>
      </c>
      <c r="BY59" s="19">
        <v>0</v>
      </c>
      <c r="BZ59" s="19">
        <v>0</v>
      </c>
      <c r="CA59" s="19">
        <v>0</v>
      </c>
      <c r="CB59" s="19">
        <v>754.9</v>
      </c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  <c r="LD59"/>
      <c r="LE59"/>
      <c r="LF59"/>
      <c r="LG59"/>
      <c r="LH59"/>
      <c r="LI59"/>
      <c r="LJ59"/>
      <c r="LK59"/>
      <c r="LL59"/>
      <c r="LM59"/>
      <c r="LN59"/>
      <c r="LO59"/>
      <c r="LP59"/>
      <c r="LQ59"/>
      <c r="LR59"/>
      <c r="LS59"/>
      <c r="LT59"/>
      <c r="LU59"/>
      <c r="LV59"/>
      <c r="LW59"/>
      <c r="LX59"/>
      <c r="LY59"/>
      <c r="LZ59"/>
      <c r="MA59"/>
      <c r="MB59"/>
      <c r="MC59"/>
      <c r="MD59"/>
      <c r="ME59"/>
      <c r="MF59"/>
      <c r="MG59"/>
      <c r="MH59"/>
      <c r="MI59"/>
      <c r="MJ59"/>
      <c r="MK59"/>
      <c r="ML59"/>
      <c r="MM59"/>
      <c r="MN59"/>
      <c r="MO59"/>
      <c r="MP59"/>
      <c r="MQ59"/>
      <c r="MR59"/>
      <c r="MS59"/>
      <c r="MT59"/>
      <c r="MU59"/>
      <c r="MV59"/>
      <c r="MW59"/>
      <c r="MX59"/>
      <c r="MY59"/>
      <c r="MZ59"/>
      <c r="NA59"/>
      <c r="NB59"/>
      <c r="NC59"/>
      <c r="ND59"/>
      <c r="NE59"/>
      <c r="NF59"/>
      <c r="NG59"/>
      <c r="NH59"/>
      <c r="NI59"/>
      <c r="NJ59"/>
      <c r="NK59"/>
      <c r="NL59"/>
      <c r="NM59"/>
      <c r="NN59"/>
      <c r="NO59"/>
      <c r="NP59"/>
      <c r="NQ59"/>
      <c r="NR59"/>
      <c r="NS59"/>
      <c r="NT59"/>
      <c r="NU59"/>
      <c r="NV59"/>
      <c r="NW59"/>
      <c r="NX59"/>
      <c r="NY59"/>
      <c r="NZ59"/>
      <c r="OA59"/>
      <c r="OB59"/>
      <c r="OC59"/>
      <c r="OD59"/>
      <c r="OE59"/>
      <c r="OF59"/>
      <c r="OG59"/>
      <c r="OH59"/>
      <c r="OI59"/>
      <c r="OJ59"/>
      <c r="OK59"/>
      <c r="OL59"/>
      <c r="OM59"/>
      <c r="ON59"/>
      <c r="OO59"/>
      <c r="OP59"/>
      <c r="OQ59"/>
      <c r="OR59"/>
      <c r="OS59"/>
      <c r="OT59"/>
      <c r="OU59"/>
      <c r="OV59"/>
      <c r="OW59"/>
      <c r="OX59"/>
      <c r="OY59"/>
      <c r="OZ59"/>
      <c r="PA59"/>
      <c r="PB59"/>
      <c r="PC59"/>
      <c r="PD59"/>
      <c r="PE59"/>
      <c r="PF59"/>
      <c r="PG59"/>
      <c r="PH59"/>
      <c r="PI59"/>
      <c r="PJ59"/>
      <c r="PK59"/>
      <c r="PL59"/>
      <c r="PM59"/>
      <c r="PN59"/>
      <c r="PO59"/>
      <c r="PP59"/>
      <c r="PQ59"/>
      <c r="PR59"/>
      <c r="PS59"/>
      <c r="PT59"/>
      <c r="PU59"/>
      <c r="PV59"/>
      <c r="PW59"/>
      <c r="PX59"/>
      <c r="PY59"/>
      <c r="PZ59"/>
      <c r="QA59"/>
      <c r="QB59"/>
      <c r="QC59"/>
      <c r="QD59"/>
      <c r="QE59"/>
      <c r="QF59"/>
      <c r="QG59"/>
      <c r="QH59"/>
      <c r="QI59"/>
      <c r="QJ59"/>
      <c r="QK59"/>
      <c r="QL59"/>
      <c r="QM59"/>
      <c r="QN59"/>
      <c r="QO59"/>
      <c r="QP59"/>
      <c r="QQ59"/>
      <c r="QR59"/>
      <c r="QS59"/>
      <c r="QT59"/>
      <c r="QU59"/>
      <c r="QV59"/>
      <c r="QW59"/>
      <c r="QX59"/>
      <c r="QY59"/>
      <c r="QZ59"/>
      <c r="RA59"/>
      <c r="RB59"/>
      <c r="RC59"/>
      <c r="RD59"/>
      <c r="RE59"/>
      <c r="RF59"/>
      <c r="RG59"/>
      <c r="RH59"/>
      <c r="RI59"/>
      <c r="RJ59"/>
      <c r="RK59"/>
      <c r="RL59"/>
      <c r="RM59"/>
      <c r="RN59"/>
      <c r="RO59"/>
      <c r="RP59"/>
      <c r="RQ59"/>
      <c r="RR59"/>
      <c r="RS59"/>
      <c r="RT59"/>
      <c r="RU59"/>
      <c r="RV59"/>
      <c r="RW59"/>
      <c r="RX59"/>
      <c r="RY59"/>
      <c r="RZ59"/>
      <c r="SA59"/>
      <c r="SB59"/>
      <c r="SC59"/>
      <c r="SD59"/>
      <c r="SE59"/>
      <c r="SF59"/>
      <c r="SG59"/>
      <c r="SH59"/>
      <c r="SI59"/>
      <c r="SJ59"/>
      <c r="SK59"/>
      <c r="SL59"/>
      <c r="SM59"/>
      <c r="SN59"/>
      <c r="SO59"/>
      <c r="SP59"/>
      <c r="SQ59"/>
      <c r="SR59"/>
      <c r="SS59"/>
      <c r="ST59"/>
      <c r="SU59"/>
      <c r="SV59"/>
      <c r="SW59"/>
      <c r="SX59"/>
      <c r="SY59"/>
      <c r="SZ59"/>
      <c r="TA59"/>
      <c r="TB59"/>
      <c r="TC59"/>
      <c r="TD59"/>
      <c r="TE59"/>
      <c r="TF59"/>
      <c r="TG59"/>
      <c r="TH59"/>
      <c r="TI59"/>
      <c r="TJ59"/>
      <c r="TK59"/>
      <c r="TL59"/>
      <c r="TM59"/>
      <c r="TN59"/>
      <c r="TO59"/>
      <c r="TP59"/>
      <c r="TQ59"/>
      <c r="TR59"/>
      <c r="TS59"/>
      <c r="TT59"/>
      <c r="TU59"/>
      <c r="TV59"/>
      <c r="TW59"/>
      <c r="TX59"/>
      <c r="TY59"/>
      <c r="TZ59"/>
      <c r="UA59"/>
      <c r="UB59"/>
      <c r="UC59"/>
      <c r="UD59"/>
      <c r="UE59"/>
      <c r="UF59"/>
      <c r="UG59"/>
      <c r="UH59"/>
      <c r="UI59"/>
      <c r="UJ59"/>
      <c r="UK59"/>
      <c r="UL59"/>
      <c r="UM59"/>
      <c r="UN59"/>
      <c r="UO59"/>
      <c r="UP59"/>
      <c r="UQ59"/>
      <c r="UR59"/>
      <c r="US59"/>
      <c r="UT59"/>
      <c r="UU59"/>
      <c r="UV59"/>
      <c r="UW59"/>
      <c r="UX59"/>
      <c r="UY59"/>
      <c r="UZ59"/>
      <c r="VA59"/>
      <c r="VB59"/>
      <c r="VC59"/>
      <c r="VD59"/>
      <c r="VE59"/>
      <c r="VF59"/>
      <c r="VG59"/>
      <c r="VH59"/>
      <c r="VI59"/>
      <c r="VJ59"/>
      <c r="VK59"/>
      <c r="VL59"/>
      <c r="VM59"/>
      <c r="VN59"/>
      <c r="VO59"/>
      <c r="VP59"/>
      <c r="VQ59"/>
      <c r="VR59"/>
      <c r="VS59"/>
      <c r="VT59"/>
      <c r="VU59"/>
      <c r="VV59"/>
      <c r="VW59"/>
      <c r="VX59"/>
      <c r="VY59"/>
      <c r="VZ59"/>
      <c r="WA59"/>
      <c r="WB59"/>
      <c r="WC59"/>
      <c r="WD59"/>
      <c r="WE59"/>
      <c r="WF59"/>
      <c r="WG59"/>
    </row>
    <row r="60" spans="1:605" s="19" customFormat="1" ht="12.75" customHeight="1">
      <c r="A60" s="16"/>
      <c r="B60" s="17" t="s">
        <v>94</v>
      </c>
      <c r="C60" s="18"/>
      <c r="D60" s="18">
        <f>SUM(D49+D59)</f>
        <v>47.85</v>
      </c>
      <c r="E60" s="18">
        <f t="shared" ref="E60:I60" si="2">SUM(E49+E59)</f>
        <v>27.66</v>
      </c>
      <c r="F60" s="18">
        <f t="shared" si="2"/>
        <v>44.72</v>
      </c>
      <c r="G60" s="18">
        <f t="shared" si="2"/>
        <v>24.409999999999997</v>
      </c>
      <c r="H60" s="18">
        <f t="shared" si="2"/>
        <v>189.24</v>
      </c>
      <c r="I60" s="27">
        <f t="shared" si="2"/>
        <v>1311.78</v>
      </c>
      <c r="J60" s="18">
        <v>7.36</v>
      </c>
      <c r="K60" s="18">
        <v>11.72</v>
      </c>
      <c r="L60" s="18">
        <v>0</v>
      </c>
      <c r="M60" s="18">
        <v>0</v>
      </c>
      <c r="N60" s="18">
        <v>31.39</v>
      </c>
      <c r="O60" s="18">
        <v>68.88</v>
      </c>
      <c r="P60" s="18">
        <v>10.19</v>
      </c>
      <c r="Q60" s="18">
        <v>0</v>
      </c>
      <c r="R60" s="18">
        <v>0</v>
      </c>
      <c r="S60" s="18">
        <v>0.84</v>
      </c>
      <c r="T60" s="18">
        <v>9.39</v>
      </c>
      <c r="U60" s="18">
        <v>869.49</v>
      </c>
      <c r="V60" s="18">
        <v>1530.37</v>
      </c>
      <c r="W60" s="18">
        <v>298.2</v>
      </c>
      <c r="X60" s="18">
        <v>180.98</v>
      </c>
      <c r="Y60" s="18">
        <v>482.76</v>
      </c>
      <c r="Z60" s="18">
        <v>11.13</v>
      </c>
      <c r="AA60" s="18">
        <v>863.53</v>
      </c>
      <c r="AB60" s="18">
        <v>1476.26</v>
      </c>
      <c r="AC60" s="18">
        <v>388.93</v>
      </c>
      <c r="AD60" s="18">
        <v>9.7799999999999994</v>
      </c>
      <c r="AE60" s="18">
        <v>0.34</v>
      </c>
      <c r="AF60" s="18">
        <v>0.52</v>
      </c>
      <c r="AG60" s="18">
        <v>3.9</v>
      </c>
      <c r="AH60" s="18">
        <v>12.73</v>
      </c>
      <c r="AI60" s="18">
        <v>22.01</v>
      </c>
      <c r="AJ60" s="19">
        <v>0</v>
      </c>
      <c r="AK60" s="19">
        <v>831.14</v>
      </c>
      <c r="AL60" s="19">
        <v>689.21</v>
      </c>
      <c r="AM60" s="19">
        <v>1215.4000000000001</v>
      </c>
      <c r="AN60" s="19">
        <v>1203.1199999999999</v>
      </c>
      <c r="AO60" s="19">
        <v>324.39999999999998</v>
      </c>
      <c r="AP60" s="19">
        <v>602.80999999999995</v>
      </c>
      <c r="AQ60" s="19">
        <v>208.14</v>
      </c>
      <c r="AR60" s="19">
        <v>752.99</v>
      </c>
      <c r="AS60" s="19">
        <v>811</v>
      </c>
      <c r="AT60" s="19">
        <v>973.68</v>
      </c>
      <c r="AU60" s="19">
        <v>1374.79</v>
      </c>
      <c r="AV60" s="19">
        <v>415.17</v>
      </c>
      <c r="AW60" s="19">
        <v>700.11</v>
      </c>
      <c r="AX60" s="19">
        <v>3048.53</v>
      </c>
      <c r="AY60" s="19">
        <v>84.33</v>
      </c>
      <c r="AZ60" s="19">
        <v>761.05</v>
      </c>
      <c r="BA60" s="19">
        <v>709.58</v>
      </c>
      <c r="BB60" s="19">
        <v>575.85</v>
      </c>
      <c r="BC60" s="19">
        <v>271.63</v>
      </c>
      <c r="BD60" s="19">
        <v>0.08</v>
      </c>
      <c r="BE60" s="19">
        <v>0.04</v>
      </c>
      <c r="BF60" s="19">
        <v>0.02</v>
      </c>
      <c r="BG60" s="19">
        <v>0.05</v>
      </c>
      <c r="BH60" s="19">
        <v>0.05</v>
      </c>
      <c r="BI60" s="19">
        <v>0.26</v>
      </c>
      <c r="BJ60" s="19">
        <v>0</v>
      </c>
      <c r="BK60" s="19">
        <v>2.23</v>
      </c>
      <c r="BL60" s="19">
        <v>0</v>
      </c>
      <c r="BM60" s="19">
        <v>1</v>
      </c>
      <c r="BN60" s="19">
        <v>0.05</v>
      </c>
      <c r="BO60" s="19">
        <v>0.12</v>
      </c>
      <c r="BP60" s="19">
        <v>0</v>
      </c>
      <c r="BQ60" s="19">
        <v>0.05</v>
      </c>
      <c r="BR60" s="19">
        <v>0.1</v>
      </c>
      <c r="BS60" s="19">
        <v>5.16</v>
      </c>
      <c r="BT60" s="19">
        <v>0</v>
      </c>
      <c r="BU60" s="19">
        <v>0</v>
      </c>
      <c r="BV60" s="19">
        <v>11.31</v>
      </c>
      <c r="BW60" s="19">
        <v>0.57999999999999996</v>
      </c>
      <c r="BX60" s="19">
        <v>0</v>
      </c>
      <c r="BY60" s="19">
        <v>0</v>
      </c>
      <c r="BZ60" s="19">
        <v>0</v>
      </c>
      <c r="CA60" s="19">
        <v>0</v>
      </c>
      <c r="CB60" s="19">
        <v>754.9</v>
      </c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  <c r="KX60"/>
      <c r="KY60"/>
      <c r="KZ60"/>
      <c r="LA60"/>
      <c r="LB60"/>
      <c r="LC60"/>
      <c r="LD60"/>
      <c r="LE60"/>
      <c r="LF60"/>
      <c r="LG60"/>
      <c r="LH60"/>
      <c r="LI60"/>
      <c r="LJ60"/>
      <c r="LK60"/>
      <c r="LL60"/>
      <c r="LM60"/>
      <c r="LN60"/>
      <c r="LO60"/>
      <c r="LP60"/>
      <c r="LQ60"/>
      <c r="LR60"/>
      <c r="LS60"/>
      <c r="LT60"/>
      <c r="LU60"/>
      <c r="LV60"/>
      <c r="LW60"/>
      <c r="LX60"/>
      <c r="LY60"/>
      <c r="LZ60"/>
      <c r="MA60"/>
      <c r="MB60"/>
      <c r="MC60"/>
      <c r="MD60"/>
      <c r="ME60"/>
      <c r="MF60"/>
      <c r="MG60"/>
      <c r="MH60"/>
      <c r="MI60"/>
      <c r="MJ60"/>
      <c r="MK60"/>
      <c r="ML60"/>
      <c r="MM60"/>
      <c r="MN60"/>
      <c r="MO60"/>
      <c r="MP60"/>
      <c r="MQ60"/>
      <c r="MR60"/>
      <c r="MS60"/>
      <c r="MT60"/>
      <c r="MU60"/>
      <c r="MV60"/>
      <c r="MW60"/>
      <c r="MX60"/>
      <c r="MY60"/>
      <c r="MZ60"/>
      <c r="NA60"/>
      <c r="NB60"/>
      <c r="NC60"/>
      <c r="ND60"/>
      <c r="NE60"/>
      <c r="NF60"/>
      <c r="NG60"/>
      <c r="NH60"/>
      <c r="NI60"/>
      <c r="NJ60"/>
      <c r="NK60"/>
      <c r="NL60"/>
      <c r="NM60"/>
      <c r="NN60"/>
      <c r="NO60"/>
      <c r="NP60"/>
      <c r="NQ60"/>
      <c r="NR60"/>
      <c r="NS60"/>
      <c r="NT60"/>
      <c r="NU60"/>
      <c r="NV60"/>
      <c r="NW60"/>
      <c r="NX60"/>
      <c r="NY60"/>
      <c r="NZ60"/>
      <c r="OA60"/>
      <c r="OB60"/>
      <c r="OC60"/>
      <c r="OD60"/>
      <c r="OE60"/>
      <c r="OF60"/>
      <c r="OG60"/>
      <c r="OH60"/>
      <c r="OI60"/>
      <c r="OJ60"/>
      <c r="OK60"/>
      <c r="OL60"/>
      <c r="OM60"/>
      <c r="ON60"/>
      <c r="OO60"/>
      <c r="OP60"/>
      <c r="OQ60"/>
      <c r="OR60"/>
      <c r="OS60"/>
      <c r="OT60"/>
      <c r="OU60"/>
      <c r="OV60"/>
      <c r="OW60"/>
      <c r="OX60"/>
      <c r="OY60"/>
      <c r="OZ60"/>
      <c r="PA60"/>
      <c r="PB60"/>
      <c r="PC60"/>
      <c r="PD60"/>
      <c r="PE60"/>
      <c r="PF60"/>
      <c r="PG60"/>
      <c r="PH60"/>
      <c r="PI60"/>
      <c r="PJ60"/>
      <c r="PK60"/>
      <c r="PL60"/>
      <c r="PM60"/>
      <c r="PN60"/>
      <c r="PO60"/>
      <c r="PP60"/>
      <c r="PQ60"/>
      <c r="PR60"/>
      <c r="PS60"/>
      <c r="PT60"/>
      <c r="PU60"/>
      <c r="PV60"/>
      <c r="PW60"/>
      <c r="PX60"/>
      <c r="PY60"/>
      <c r="PZ60"/>
      <c r="QA60"/>
      <c r="QB60"/>
      <c r="QC60"/>
      <c r="QD60"/>
      <c r="QE60"/>
      <c r="QF60"/>
      <c r="QG60"/>
      <c r="QH60"/>
      <c r="QI60"/>
      <c r="QJ60"/>
      <c r="QK60"/>
      <c r="QL60"/>
      <c r="QM60"/>
      <c r="QN60"/>
      <c r="QO60"/>
      <c r="QP60"/>
      <c r="QQ60"/>
      <c r="QR60"/>
      <c r="QS60"/>
      <c r="QT60"/>
      <c r="QU60"/>
      <c r="QV60"/>
      <c r="QW60"/>
      <c r="QX60"/>
      <c r="QY60"/>
      <c r="QZ60"/>
      <c r="RA60"/>
      <c r="RB60"/>
      <c r="RC60"/>
      <c r="RD60"/>
      <c r="RE60"/>
      <c r="RF60"/>
      <c r="RG60"/>
      <c r="RH60"/>
      <c r="RI60"/>
      <c r="RJ60"/>
      <c r="RK60"/>
      <c r="RL60"/>
      <c r="RM60"/>
      <c r="RN60"/>
      <c r="RO60"/>
      <c r="RP60"/>
      <c r="RQ60"/>
      <c r="RR60"/>
      <c r="RS60"/>
      <c r="RT60"/>
      <c r="RU60"/>
      <c r="RV60"/>
      <c r="RW60"/>
      <c r="RX60"/>
      <c r="RY60"/>
      <c r="RZ60"/>
      <c r="SA60"/>
      <c r="SB60"/>
      <c r="SC60"/>
      <c r="SD60"/>
      <c r="SE60"/>
      <c r="SF60"/>
      <c r="SG60"/>
      <c r="SH60"/>
      <c r="SI60"/>
      <c r="SJ60"/>
      <c r="SK60"/>
      <c r="SL60"/>
      <c r="SM60"/>
      <c r="SN60"/>
      <c r="SO60"/>
      <c r="SP60"/>
      <c r="SQ60"/>
      <c r="SR60"/>
      <c r="SS60"/>
      <c r="ST60"/>
      <c r="SU60"/>
      <c r="SV60"/>
      <c r="SW60"/>
      <c r="SX60"/>
      <c r="SY60"/>
      <c r="SZ60"/>
      <c r="TA60"/>
      <c r="TB60"/>
      <c r="TC60"/>
      <c r="TD60"/>
      <c r="TE60"/>
      <c r="TF60"/>
      <c r="TG60"/>
      <c r="TH60"/>
      <c r="TI60"/>
      <c r="TJ60"/>
      <c r="TK60"/>
      <c r="TL60"/>
      <c r="TM60"/>
      <c r="TN60"/>
      <c r="TO60"/>
      <c r="TP60"/>
      <c r="TQ60"/>
      <c r="TR60"/>
      <c r="TS60"/>
      <c r="TT60"/>
      <c r="TU60"/>
      <c r="TV60"/>
      <c r="TW60"/>
      <c r="TX60"/>
      <c r="TY60"/>
      <c r="TZ60"/>
      <c r="UA60"/>
      <c r="UB60"/>
      <c r="UC60"/>
      <c r="UD60"/>
      <c r="UE60"/>
      <c r="UF60"/>
      <c r="UG60"/>
      <c r="UH60"/>
      <c r="UI60"/>
      <c r="UJ60"/>
      <c r="UK60"/>
      <c r="UL60"/>
      <c r="UM60"/>
      <c r="UN60"/>
      <c r="UO60"/>
      <c r="UP60"/>
      <c r="UQ60"/>
      <c r="UR60"/>
      <c r="US60"/>
      <c r="UT60"/>
      <c r="UU60"/>
      <c r="UV60"/>
      <c r="UW60"/>
      <c r="UX60"/>
      <c r="UY60"/>
      <c r="UZ60"/>
      <c r="VA60"/>
      <c r="VB60"/>
      <c r="VC60"/>
      <c r="VD60"/>
      <c r="VE60"/>
      <c r="VF60"/>
      <c r="VG60"/>
      <c r="VH60"/>
      <c r="VI60"/>
      <c r="VJ60"/>
      <c r="VK60"/>
      <c r="VL60"/>
      <c r="VM60"/>
      <c r="VN60"/>
      <c r="VO60"/>
      <c r="VP60"/>
      <c r="VQ60"/>
      <c r="VR60"/>
      <c r="VS60"/>
      <c r="VT60"/>
      <c r="VU60"/>
      <c r="VV60"/>
      <c r="VW60"/>
      <c r="VX60"/>
      <c r="VY60"/>
      <c r="VZ60"/>
      <c r="WA60"/>
      <c r="WB60"/>
      <c r="WC60"/>
      <c r="WD60"/>
      <c r="WE60"/>
      <c r="WF60"/>
      <c r="WG60"/>
    </row>
    <row r="61" spans="1:605" ht="12.75" customHeight="1">
      <c r="B61" s="20" t="s">
        <v>110</v>
      </c>
    </row>
    <row r="62" spans="1:605" ht="12.75" customHeight="1">
      <c r="B62" s="7" t="s">
        <v>87</v>
      </c>
    </row>
    <row r="63" spans="1:605" s="12" customFormat="1" ht="12.75" customHeight="1">
      <c r="A63" s="9" t="str">
        <f>"5/9"</f>
        <v>5/9</v>
      </c>
      <c r="B63" s="10" t="s">
        <v>128</v>
      </c>
      <c r="C63" s="11" t="str">
        <f>"100"</f>
        <v>100</v>
      </c>
      <c r="D63" s="11">
        <v>17.010000000000002</v>
      </c>
      <c r="E63" s="11">
        <v>0.69</v>
      </c>
      <c r="F63" s="11">
        <v>3.61</v>
      </c>
      <c r="G63" s="11">
        <v>1.63</v>
      </c>
      <c r="H63" s="11">
        <v>9.2899999999999991</v>
      </c>
      <c r="I63" s="25">
        <v>137.99190999999999</v>
      </c>
      <c r="J63" s="11">
        <v>0.76</v>
      </c>
      <c r="K63" s="11">
        <v>1.3</v>
      </c>
      <c r="L63" s="11">
        <v>0</v>
      </c>
      <c r="M63" s="11">
        <v>0</v>
      </c>
      <c r="N63" s="11">
        <v>1.36</v>
      </c>
      <c r="O63" s="11">
        <v>7.78</v>
      </c>
      <c r="P63" s="11">
        <v>0.15</v>
      </c>
      <c r="Q63" s="11">
        <v>0</v>
      </c>
      <c r="R63" s="11">
        <v>0</v>
      </c>
      <c r="S63" s="11">
        <v>0.03</v>
      </c>
      <c r="T63" s="11">
        <v>0.93</v>
      </c>
      <c r="U63" s="11">
        <v>175.24</v>
      </c>
      <c r="V63" s="11">
        <v>35.21</v>
      </c>
      <c r="W63" s="11">
        <v>29.3</v>
      </c>
      <c r="X63" s="11">
        <v>3.83</v>
      </c>
      <c r="Y63" s="11">
        <v>22.4</v>
      </c>
      <c r="Z63" s="11">
        <v>0.08</v>
      </c>
      <c r="AA63" s="11">
        <v>4</v>
      </c>
      <c r="AB63" s="11">
        <v>2.5</v>
      </c>
      <c r="AC63" s="11">
        <v>5.5</v>
      </c>
      <c r="AD63" s="11">
        <v>0.94</v>
      </c>
      <c r="AE63" s="11">
        <v>0.02</v>
      </c>
      <c r="AF63" s="11">
        <v>0.04</v>
      </c>
      <c r="AG63" s="11">
        <v>7.0000000000000007E-2</v>
      </c>
      <c r="AH63" s="11">
        <v>0.32</v>
      </c>
      <c r="AI63" s="11">
        <v>7.0000000000000007E-2</v>
      </c>
      <c r="AJ63" s="12">
        <v>0</v>
      </c>
      <c r="AK63" s="12">
        <v>101.94</v>
      </c>
      <c r="AL63" s="12">
        <v>101.75</v>
      </c>
      <c r="AM63" s="12">
        <v>168.43</v>
      </c>
      <c r="AN63" s="12">
        <v>86.18</v>
      </c>
      <c r="AO63" s="12">
        <v>37.590000000000003</v>
      </c>
      <c r="AP63" s="12">
        <v>71.099999999999994</v>
      </c>
      <c r="AQ63" s="12">
        <v>24.76</v>
      </c>
      <c r="AR63" s="12">
        <v>105.05</v>
      </c>
      <c r="AS63" s="12">
        <v>44.4</v>
      </c>
      <c r="AT63" s="12">
        <v>59.66</v>
      </c>
      <c r="AU63" s="12">
        <v>49.6</v>
      </c>
      <c r="AV63" s="12">
        <v>26.87</v>
      </c>
      <c r="AW63" s="12">
        <v>47.39</v>
      </c>
      <c r="AX63" s="12">
        <v>402.08</v>
      </c>
      <c r="AY63" s="12">
        <v>0</v>
      </c>
      <c r="AZ63" s="12">
        <v>129.72999999999999</v>
      </c>
      <c r="BA63" s="12">
        <v>59.38</v>
      </c>
      <c r="BB63" s="12">
        <v>80</v>
      </c>
      <c r="BC63" s="12">
        <v>35.020000000000003</v>
      </c>
      <c r="BD63" s="12">
        <v>0</v>
      </c>
      <c r="BE63" s="12">
        <v>0</v>
      </c>
      <c r="BF63" s="12">
        <v>0</v>
      </c>
      <c r="BG63" s="12">
        <v>0</v>
      </c>
      <c r="BH63" s="12">
        <v>0</v>
      </c>
      <c r="BI63" s="12">
        <v>0</v>
      </c>
      <c r="BJ63" s="12">
        <v>0</v>
      </c>
      <c r="BK63" s="12">
        <v>0.11</v>
      </c>
      <c r="BL63" s="12">
        <v>0</v>
      </c>
      <c r="BM63" s="12">
        <v>0.06</v>
      </c>
      <c r="BN63" s="12">
        <v>0</v>
      </c>
      <c r="BO63" s="12">
        <v>0.01</v>
      </c>
      <c r="BP63" s="12">
        <v>0</v>
      </c>
      <c r="BQ63" s="12">
        <v>0</v>
      </c>
      <c r="BR63" s="12">
        <v>0</v>
      </c>
      <c r="BS63" s="12">
        <v>0.37</v>
      </c>
      <c r="BT63" s="12">
        <v>0</v>
      </c>
      <c r="BU63" s="12">
        <v>0</v>
      </c>
      <c r="BV63" s="12">
        <v>0.94</v>
      </c>
      <c r="BW63" s="12">
        <v>0</v>
      </c>
      <c r="BX63" s="12">
        <v>0</v>
      </c>
      <c r="BY63" s="12">
        <v>0</v>
      </c>
      <c r="BZ63" s="12">
        <v>0</v>
      </c>
      <c r="CA63" s="12">
        <v>0</v>
      </c>
      <c r="CB63" s="12">
        <v>84.13</v>
      </c>
      <c r="IV63"/>
      <c r="IW63"/>
      <c r="IX63"/>
      <c r="IY63"/>
      <c r="IZ63"/>
      <c r="JA63"/>
      <c r="JB63"/>
      <c r="JC63"/>
      <c r="JD63"/>
      <c r="JE63"/>
      <c r="JF63"/>
      <c r="JG63"/>
      <c r="JH63"/>
      <c r="JI63"/>
      <c r="JJ63"/>
      <c r="JK63"/>
      <c r="JL63"/>
      <c r="JM63"/>
      <c r="JN63"/>
      <c r="JO63"/>
      <c r="JP63"/>
      <c r="JQ63"/>
      <c r="JR63"/>
      <c r="JS63"/>
      <c r="JT63"/>
      <c r="JU63"/>
      <c r="JV63"/>
      <c r="JW63"/>
      <c r="JX63"/>
      <c r="JY63"/>
      <c r="JZ63"/>
      <c r="KA63"/>
      <c r="KB63"/>
      <c r="KC63"/>
      <c r="KD63"/>
      <c r="KE63"/>
      <c r="KF63"/>
      <c r="KG63"/>
      <c r="KH63"/>
      <c r="KI63"/>
      <c r="KJ63"/>
      <c r="KK63"/>
      <c r="KL63"/>
      <c r="KM63"/>
      <c r="KN63"/>
      <c r="KO63"/>
      <c r="KP63"/>
      <c r="KQ63"/>
      <c r="KR63"/>
      <c r="KS63"/>
      <c r="KT63"/>
      <c r="KU63"/>
      <c r="KV63"/>
      <c r="KW63"/>
      <c r="KX63"/>
      <c r="KY63"/>
      <c r="KZ63"/>
      <c r="LA63"/>
      <c r="LB63"/>
      <c r="LC63"/>
      <c r="LD63"/>
      <c r="LE63"/>
      <c r="LF63"/>
      <c r="LG63"/>
      <c r="LH63"/>
      <c r="LI63"/>
      <c r="LJ63"/>
      <c r="LK63"/>
      <c r="LL63"/>
      <c r="LM63"/>
      <c r="LN63"/>
      <c r="LO63"/>
      <c r="LP63"/>
      <c r="LQ63"/>
      <c r="LR63"/>
      <c r="LS63"/>
      <c r="LT63"/>
      <c r="LU63"/>
      <c r="LV63"/>
      <c r="LW63"/>
      <c r="LX63"/>
      <c r="LY63"/>
      <c r="LZ63"/>
      <c r="MA63"/>
      <c r="MB63"/>
      <c r="MC63"/>
      <c r="MD63"/>
      <c r="ME63"/>
      <c r="MF63"/>
      <c r="MG63"/>
      <c r="MH63"/>
      <c r="MI63"/>
      <c r="MJ63"/>
      <c r="MK63"/>
      <c r="ML63"/>
      <c r="MM63"/>
      <c r="MN63"/>
      <c r="MO63"/>
      <c r="MP63"/>
      <c r="MQ63"/>
      <c r="MR63"/>
      <c r="MS63"/>
      <c r="MT63"/>
      <c r="MU63"/>
      <c r="MV63"/>
      <c r="MW63"/>
      <c r="MX63"/>
      <c r="MY63"/>
      <c r="MZ63"/>
      <c r="NA63"/>
      <c r="NB63"/>
      <c r="NC63"/>
      <c r="ND63"/>
      <c r="NE63"/>
      <c r="NF63"/>
      <c r="NG63"/>
      <c r="NH63"/>
      <c r="NI63"/>
      <c r="NJ63"/>
      <c r="NK63"/>
      <c r="NL63"/>
      <c r="NM63"/>
      <c r="NN63"/>
      <c r="NO63"/>
      <c r="NP63"/>
      <c r="NQ63"/>
      <c r="NR63"/>
      <c r="NS63"/>
      <c r="NT63"/>
      <c r="NU63"/>
      <c r="NV63"/>
      <c r="NW63"/>
      <c r="NX63"/>
      <c r="NY63"/>
      <c r="NZ63"/>
      <c r="OA63"/>
      <c r="OB63"/>
      <c r="OC63"/>
      <c r="OD63"/>
      <c r="OE63"/>
      <c r="OF63"/>
      <c r="OG63"/>
      <c r="OH63"/>
      <c r="OI63"/>
      <c r="OJ63"/>
      <c r="OK63"/>
      <c r="OL63"/>
      <c r="OM63"/>
      <c r="ON63"/>
      <c r="OO63"/>
      <c r="OP63"/>
      <c r="OQ63"/>
      <c r="OR63"/>
      <c r="OS63"/>
      <c r="OT63"/>
      <c r="OU63"/>
      <c r="OV63"/>
      <c r="OW63"/>
      <c r="OX63"/>
      <c r="OY63"/>
      <c r="OZ63"/>
      <c r="PA63"/>
      <c r="PB63"/>
      <c r="PC63"/>
      <c r="PD63"/>
      <c r="PE63"/>
      <c r="PF63"/>
      <c r="PG63"/>
      <c r="PH63"/>
      <c r="PI63"/>
      <c r="PJ63"/>
      <c r="PK63"/>
      <c r="PL63"/>
      <c r="PM63"/>
      <c r="PN63"/>
      <c r="PO63"/>
      <c r="PP63"/>
      <c r="PQ63"/>
      <c r="PR63"/>
      <c r="PS63"/>
      <c r="PT63"/>
      <c r="PU63"/>
      <c r="PV63"/>
      <c r="PW63"/>
      <c r="PX63"/>
      <c r="PY63"/>
      <c r="PZ63"/>
      <c r="QA63"/>
      <c r="QB63"/>
      <c r="QC63"/>
      <c r="QD63"/>
      <c r="QE63"/>
      <c r="QF63"/>
      <c r="QG63"/>
      <c r="QH63"/>
      <c r="QI63"/>
      <c r="QJ63"/>
      <c r="QK63"/>
      <c r="QL63"/>
      <c r="QM63"/>
      <c r="QN63"/>
      <c r="QO63"/>
      <c r="QP63"/>
      <c r="QQ63"/>
      <c r="QR63"/>
      <c r="QS63"/>
      <c r="QT63"/>
      <c r="QU63"/>
      <c r="QV63"/>
      <c r="QW63"/>
      <c r="QX63"/>
      <c r="QY63"/>
      <c r="QZ63"/>
      <c r="RA63"/>
      <c r="RB63"/>
      <c r="RC63"/>
      <c r="RD63"/>
      <c r="RE63"/>
      <c r="RF63"/>
      <c r="RG63"/>
      <c r="RH63"/>
      <c r="RI63"/>
      <c r="RJ63"/>
      <c r="RK63"/>
      <c r="RL63"/>
      <c r="RM63"/>
      <c r="RN63"/>
      <c r="RO63"/>
      <c r="RP63"/>
      <c r="RQ63"/>
      <c r="RR63"/>
      <c r="RS63"/>
      <c r="RT63"/>
      <c r="RU63"/>
      <c r="RV63"/>
      <c r="RW63"/>
      <c r="RX63"/>
      <c r="RY63"/>
      <c r="RZ63"/>
      <c r="SA63"/>
      <c r="SB63"/>
      <c r="SC63"/>
      <c r="SD63"/>
      <c r="SE63"/>
      <c r="SF63"/>
      <c r="SG63"/>
      <c r="SH63"/>
      <c r="SI63"/>
      <c r="SJ63"/>
      <c r="SK63"/>
      <c r="SL63"/>
      <c r="SM63"/>
      <c r="SN63"/>
      <c r="SO63"/>
      <c r="SP63"/>
      <c r="SQ63"/>
      <c r="SR63"/>
      <c r="SS63"/>
      <c r="ST63"/>
      <c r="SU63"/>
      <c r="SV63"/>
      <c r="SW63"/>
      <c r="SX63"/>
      <c r="SY63"/>
      <c r="SZ63"/>
      <c r="TA63"/>
      <c r="TB63"/>
      <c r="TC63"/>
      <c r="TD63"/>
      <c r="TE63"/>
      <c r="TF63"/>
      <c r="TG63"/>
      <c r="TH63"/>
      <c r="TI63"/>
      <c r="TJ63"/>
      <c r="TK63"/>
      <c r="TL63"/>
      <c r="TM63"/>
      <c r="TN63"/>
      <c r="TO63"/>
      <c r="TP63"/>
      <c r="TQ63"/>
      <c r="TR63"/>
      <c r="TS63"/>
      <c r="TT63"/>
      <c r="TU63"/>
      <c r="TV63"/>
      <c r="TW63"/>
      <c r="TX63"/>
      <c r="TY63"/>
      <c r="TZ63"/>
      <c r="UA63"/>
      <c r="UB63"/>
      <c r="UC63"/>
      <c r="UD63"/>
      <c r="UE63"/>
      <c r="UF63"/>
      <c r="UG63"/>
      <c r="UH63"/>
      <c r="UI63"/>
      <c r="UJ63"/>
      <c r="UK63"/>
      <c r="UL63"/>
      <c r="UM63"/>
      <c r="UN63"/>
      <c r="UO63"/>
      <c r="UP63"/>
      <c r="UQ63"/>
      <c r="UR63"/>
      <c r="US63"/>
      <c r="UT63"/>
      <c r="UU63"/>
      <c r="UV63"/>
      <c r="UW63"/>
      <c r="UX63"/>
      <c r="UY63"/>
      <c r="UZ63"/>
      <c r="VA63"/>
      <c r="VB63"/>
      <c r="VC63"/>
      <c r="VD63"/>
      <c r="VE63"/>
      <c r="VF63"/>
      <c r="VG63"/>
      <c r="VH63"/>
      <c r="VI63"/>
      <c r="VJ63"/>
      <c r="VK63"/>
      <c r="VL63"/>
      <c r="VM63"/>
      <c r="VN63"/>
      <c r="VO63"/>
      <c r="VP63"/>
      <c r="VQ63"/>
      <c r="VR63"/>
      <c r="VS63"/>
      <c r="VT63"/>
      <c r="VU63"/>
      <c r="VV63"/>
      <c r="VW63"/>
      <c r="VX63"/>
      <c r="VY63"/>
      <c r="VZ63"/>
      <c r="WA63"/>
      <c r="WB63"/>
      <c r="WC63"/>
      <c r="WD63"/>
      <c r="WE63"/>
      <c r="WF63"/>
      <c r="WG63"/>
    </row>
    <row r="64" spans="1:605" s="12" customFormat="1" ht="12.75" customHeight="1">
      <c r="A64" s="9" t="str">
        <f>"46/3"</f>
        <v>46/3</v>
      </c>
      <c r="B64" s="10" t="s">
        <v>101</v>
      </c>
      <c r="C64" s="11" t="str">
        <f>"150"</f>
        <v>150</v>
      </c>
      <c r="D64" s="11">
        <v>5.3</v>
      </c>
      <c r="E64" s="11">
        <v>0.03</v>
      </c>
      <c r="F64" s="11">
        <v>2.98</v>
      </c>
      <c r="G64" s="11">
        <v>0.66</v>
      </c>
      <c r="H64" s="11">
        <v>34.11</v>
      </c>
      <c r="I64" s="25">
        <v>183.94017449999998</v>
      </c>
      <c r="J64" s="11">
        <v>1.87</v>
      </c>
      <c r="K64" s="11">
        <v>0.08</v>
      </c>
      <c r="L64" s="11">
        <v>0</v>
      </c>
      <c r="M64" s="11">
        <v>0</v>
      </c>
      <c r="N64" s="11">
        <v>0.97</v>
      </c>
      <c r="O64" s="11">
        <v>31.42</v>
      </c>
      <c r="P64" s="11">
        <v>1.72</v>
      </c>
      <c r="Q64" s="11">
        <v>0</v>
      </c>
      <c r="R64" s="11">
        <v>0</v>
      </c>
      <c r="S64" s="11">
        <v>0</v>
      </c>
      <c r="T64" s="11">
        <v>0.68</v>
      </c>
      <c r="U64" s="11">
        <v>147.26</v>
      </c>
      <c r="V64" s="11">
        <v>56.22</v>
      </c>
      <c r="W64" s="11">
        <v>10.53</v>
      </c>
      <c r="X64" s="11">
        <v>7.17</v>
      </c>
      <c r="Y64" s="11">
        <v>39.83</v>
      </c>
      <c r="Z64" s="11">
        <v>0.73</v>
      </c>
      <c r="AA64" s="11">
        <v>9</v>
      </c>
      <c r="AB64" s="11">
        <v>9</v>
      </c>
      <c r="AC64" s="11">
        <v>16.88</v>
      </c>
      <c r="AD64" s="11">
        <v>0.8</v>
      </c>
      <c r="AE64" s="11">
        <v>0.06</v>
      </c>
      <c r="AF64" s="11">
        <v>0.02</v>
      </c>
      <c r="AG64" s="11">
        <v>0.49</v>
      </c>
      <c r="AH64" s="11">
        <v>1.49</v>
      </c>
      <c r="AI64" s="11">
        <v>0</v>
      </c>
      <c r="AJ64" s="12">
        <v>0</v>
      </c>
      <c r="AK64" s="12">
        <v>229.67</v>
      </c>
      <c r="AL64" s="12">
        <v>209.98</v>
      </c>
      <c r="AM64" s="12">
        <v>393.39</v>
      </c>
      <c r="AN64" s="12">
        <v>122.87</v>
      </c>
      <c r="AO64" s="12">
        <v>74.91</v>
      </c>
      <c r="AP64" s="12">
        <v>152.19</v>
      </c>
      <c r="AQ64" s="12">
        <v>49.94</v>
      </c>
      <c r="AR64" s="12">
        <v>244.06</v>
      </c>
      <c r="AS64" s="12">
        <v>161.38999999999999</v>
      </c>
      <c r="AT64" s="12">
        <v>194.59</v>
      </c>
      <c r="AU64" s="12">
        <v>166.92</v>
      </c>
      <c r="AV64" s="12">
        <v>98.07</v>
      </c>
      <c r="AW64" s="12">
        <v>170.55</v>
      </c>
      <c r="AX64" s="12">
        <v>1497.86</v>
      </c>
      <c r="AY64" s="12">
        <v>0</v>
      </c>
      <c r="AZ64" s="12">
        <v>471.98</v>
      </c>
      <c r="BA64" s="12">
        <v>244.48</v>
      </c>
      <c r="BB64" s="12">
        <v>122.77</v>
      </c>
      <c r="BC64" s="12">
        <v>97.19</v>
      </c>
      <c r="BD64" s="12">
        <v>0.09</v>
      </c>
      <c r="BE64" s="12">
        <v>0.04</v>
      </c>
      <c r="BF64" s="12">
        <v>0.02</v>
      </c>
      <c r="BG64" s="12">
        <v>0.05</v>
      </c>
      <c r="BH64" s="12">
        <v>0.06</v>
      </c>
      <c r="BI64" s="12">
        <v>0.26</v>
      </c>
      <c r="BJ64" s="12">
        <v>0</v>
      </c>
      <c r="BK64" s="12">
        <v>0.81</v>
      </c>
      <c r="BL64" s="12">
        <v>0</v>
      </c>
      <c r="BM64" s="12">
        <v>0.23</v>
      </c>
      <c r="BN64" s="12">
        <v>0</v>
      </c>
      <c r="BO64" s="12">
        <v>0</v>
      </c>
      <c r="BP64" s="12">
        <v>0</v>
      </c>
      <c r="BQ64" s="12">
        <v>0.05</v>
      </c>
      <c r="BR64" s="12">
        <v>0.08</v>
      </c>
      <c r="BS64" s="12">
        <v>0.6</v>
      </c>
      <c r="BT64" s="12">
        <v>0</v>
      </c>
      <c r="BU64" s="12">
        <v>0</v>
      </c>
      <c r="BV64" s="12">
        <v>0.24</v>
      </c>
      <c r="BW64" s="12">
        <v>0.01</v>
      </c>
      <c r="BX64" s="12">
        <v>0</v>
      </c>
      <c r="BY64" s="12">
        <v>0</v>
      </c>
      <c r="BZ64" s="12">
        <v>0</v>
      </c>
      <c r="CA64" s="12">
        <v>0</v>
      </c>
      <c r="CB64" s="12">
        <v>7.57</v>
      </c>
      <c r="IV64"/>
      <c r="IW64"/>
      <c r="IX64"/>
      <c r="IY64"/>
      <c r="IZ64"/>
      <c r="JA64"/>
      <c r="JB64"/>
      <c r="JC64"/>
      <c r="JD64"/>
      <c r="JE64"/>
      <c r="JF64"/>
      <c r="JG64"/>
      <c r="JH64"/>
      <c r="JI64"/>
      <c r="JJ64"/>
      <c r="JK64"/>
      <c r="JL64"/>
      <c r="JM64"/>
      <c r="JN64"/>
      <c r="JO64"/>
      <c r="JP64"/>
      <c r="JQ64"/>
      <c r="JR64"/>
      <c r="JS64"/>
      <c r="JT64"/>
      <c r="JU64"/>
      <c r="JV64"/>
      <c r="JW64"/>
      <c r="JX64"/>
      <c r="JY64"/>
      <c r="JZ64"/>
      <c r="KA64"/>
      <c r="KB64"/>
      <c r="KC64"/>
      <c r="KD64"/>
      <c r="KE64"/>
      <c r="KF64"/>
      <c r="KG64"/>
      <c r="KH64"/>
      <c r="KI64"/>
      <c r="KJ64"/>
      <c r="KK64"/>
      <c r="KL64"/>
      <c r="KM64"/>
      <c r="KN64"/>
      <c r="KO64"/>
      <c r="KP64"/>
      <c r="KQ64"/>
      <c r="KR64"/>
      <c r="KS64"/>
      <c r="KT64"/>
      <c r="KU64"/>
      <c r="KV64"/>
      <c r="KW64"/>
      <c r="KX64"/>
      <c r="KY64"/>
      <c r="KZ64"/>
      <c r="LA64"/>
      <c r="LB64"/>
      <c r="LC64"/>
      <c r="LD64"/>
      <c r="LE64"/>
      <c r="LF64"/>
      <c r="LG64"/>
      <c r="LH64"/>
      <c r="LI64"/>
      <c r="LJ64"/>
      <c r="LK64"/>
      <c r="LL64"/>
      <c r="LM64"/>
      <c r="LN64"/>
      <c r="LO64"/>
      <c r="LP64"/>
      <c r="LQ64"/>
      <c r="LR64"/>
      <c r="LS64"/>
      <c r="LT64"/>
      <c r="LU64"/>
      <c r="LV64"/>
      <c r="LW64"/>
      <c r="LX64"/>
      <c r="LY64"/>
      <c r="LZ64"/>
      <c r="MA64"/>
      <c r="MB64"/>
      <c r="MC64"/>
      <c r="MD64"/>
      <c r="ME64"/>
      <c r="MF64"/>
      <c r="MG64"/>
      <c r="MH64"/>
      <c r="MI64"/>
      <c r="MJ64"/>
      <c r="MK64"/>
      <c r="ML64"/>
      <c r="MM64"/>
      <c r="MN64"/>
      <c r="MO64"/>
      <c r="MP64"/>
      <c r="MQ64"/>
      <c r="MR64"/>
      <c r="MS64"/>
      <c r="MT64"/>
      <c r="MU64"/>
      <c r="MV64"/>
      <c r="MW64"/>
      <c r="MX64"/>
      <c r="MY64"/>
      <c r="MZ64"/>
      <c r="NA64"/>
      <c r="NB64"/>
      <c r="NC64"/>
      <c r="ND64"/>
      <c r="NE64"/>
      <c r="NF64"/>
      <c r="NG64"/>
      <c r="NH64"/>
      <c r="NI64"/>
      <c r="NJ64"/>
      <c r="NK64"/>
      <c r="NL64"/>
      <c r="NM64"/>
      <c r="NN64"/>
      <c r="NO64"/>
      <c r="NP64"/>
      <c r="NQ64"/>
      <c r="NR64"/>
      <c r="NS64"/>
      <c r="NT64"/>
      <c r="NU64"/>
      <c r="NV64"/>
      <c r="NW64"/>
      <c r="NX64"/>
      <c r="NY64"/>
      <c r="NZ64"/>
      <c r="OA64"/>
      <c r="OB64"/>
      <c r="OC64"/>
      <c r="OD64"/>
      <c r="OE64"/>
      <c r="OF64"/>
      <c r="OG64"/>
      <c r="OH64"/>
      <c r="OI64"/>
      <c r="OJ64"/>
      <c r="OK64"/>
      <c r="OL64"/>
      <c r="OM64"/>
      <c r="ON64"/>
      <c r="OO64"/>
      <c r="OP64"/>
      <c r="OQ64"/>
      <c r="OR64"/>
      <c r="OS64"/>
      <c r="OT64"/>
      <c r="OU64"/>
      <c r="OV64"/>
      <c r="OW64"/>
      <c r="OX64"/>
      <c r="OY64"/>
      <c r="OZ64"/>
      <c r="PA64"/>
      <c r="PB64"/>
      <c r="PC64"/>
      <c r="PD64"/>
      <c r="PE64"/>
      <c r="PF64"/>
      <c r="PG64"/>
      <c r="PH64"/>
      <c r="PI64"/>
      <c r="PJ64"/>
      <c r="PK64"/>
      <c r="PL64"/>
      <c r="PM64"/>
      <c r="PN64"/>
      <c r="PO64"/>
      <c r="PP64"/>
      <c r="PQ64"/>
      <c r="PR64"/>
      <c r="PS64"/>
      <c r="PT64"/>
      <c r="PU64"/>
      <c r="PV64"/>
      <c r="PW64"/>
      <c r="PX64"/>
      <c r="PY64"/>
      <c r="PZ64"/>
      <c r="QA64"/>
      <c r="QB64"/>
      <c r="QC64"/>
      <c r="QD64"/>
      <c r="QE64"/>
      <c r="QF64"/>
      <c r="QG64"/>
      <c r="QH64"/>
      <c r="QI64"/>
      <c r="QJ64"/>
      <c r="QK64"/>
      <c r="QL64"/>
      <c r="QM64"/>
      <c r="QN64"/>
      <c r="QO64"/>
      <c r="QP64"/>
      <c r="QQ64"/>
      <c r="QR64"/>
      <c r="QS64"/>
      <c r="QT64"/>
      <c r="QU64"/>
      <c r="QV64"/>
      <c r="QW64"/>
      <c r="QX64"/>
      <c r="QY64"/>
      <c r="QZ64"/>
      <c r="RA64"/>
      <c r="RB64"/>
      <c r="RC64"/>
      <c r="RD64"/>
      <c r="RE64"/>
      <c r="RF64"/>
      <c r="RG64"/>
      <c r="RH64"/>
      <c r="RI64"/>
      <c r="RJ64"/>
      <c r="RK64"/>
      <c r="RL64"/>
      <c r="RM64"/>
      <c r="RN64"/>
      <c r="RO64"/>
      <c r="RP64"/>
      <c r="RQ64"/>
      <c r="RR64"/>
      <c r="RS64"/>
      <c r="RT64"/>
      <c r="RU64"/>
      <c r="RV64"/>
      <c r="RW64"/>
      <c r="RX64"/>
      <c r="RY64"/>
      <c r="RZ64"/>
      <c r="SA64"/>
      <c r="SB64"/>
      <c r="SC64"/>
      <c r="SD64"/>
      <c r="SE64"/>
      <c r="SF64"/>
      <c r="SG64"/>
      <c r="SH64"/>
      <c r="SI64"/>
      <c r="SJ64"/>
      <c r="SK64"/>
      <c r="SL64"/>
      <c r="SM64"/>
      <c r="SN64"/>
      <c r="SO64"/>
      <c r="SP64"/>
      <c r="SQ64"/>
      <c r="SR64"/>
      <c r="SS64"/>
      <c r="ST64"/>
      <c r="SU64"/>
      <c r="SV64"/>
      <c r="SW64"/>
      <c r="SX64"/>
      <c r="SY64"/>
      <c r="SZ64"/>
      <c r="TA64"/>
      <c r="TB64"/>
      <c r="TC64"/>
      <c r="TD64"/>
      <c r="TE64"/>
      <c r="TF64"/>
      <c r="TG64"/>
      <c r="TH64"/>
      <c r="TI64"/>
      <c r="TJ64"/>
      <c r="TK64"/>
      <c r="TL64"/>
      <c r="TM64"/>
      <c r="TN64"/>
      <c r="TO64"/>
      <c r="TP64"/>
      <c r="TQ64"/>
      <c r="TR64"/>
      <c r="TS64"/>
      <c r="TT64"/>
      <c r="TU64"/>
      <c r="TV64"/>
      <c r="TW64"/>
      <c r="TX64"/>
      <c r="TY64"/>
      <c r="TZ64"/>
      <c r="UA64"/>
      <c r="UB64"/>
      <c r="UC64"/>
      <c r="UD64"/>
      <c r="UE64"/>
      <c r="UF64"/>
      <c r="UG64"/>
      <c r="UH64"/>
      <c r="UI64"/>
      <c r="UJ64"/>
      <c r="UK64"/>
      <c r="UL64"/>
      <c r="UM64"/>
      <c r="UN64"/>
      <c r="UO64"/>
      <c r="UP64"/>
      <c r="UQ64"/>
      <c r="UR64"/>
      <c r="US64"/>
      <c r="UT64"/>
      <c r="UU64"/>
      <c r="UV64"/>
      <c r="UW64"/>
      <c r="UX64"/>
      <c r="UY64"/>
      <c r="UZ64"/>
      <c r="VA64"/>
      <c r="VB64"/>
      <c r="VC64"/>
      <c r="VD64"/>
      <c r="VE64"/>
      <c r="VF64"/>
      <c r="VG64"/>
      <c r="VH64"/>
      <c r="VI64"/>
      <c r="VJ64"/>
      <c r="VK64"/>
      <c r="VL64"/>
      <c r="VM64"/>
      <c r="VN64"/>
      <c r="VO64"/>
      <c r="VP64"/>
      <c r="VQ64"/>
      <c r="VR64"/>
      <c r="VS64"/>
      <c r="VT64"/>
      <c r="VU64"/>
      <c r="VV64"/>
      <c r="VW64"/>
      <c r="VX64"/>
      <c r="VY64"/>
      <c r="VZ64"/>
      <c r="WA64"/>
      <c r="WB64"/>
      <c r="WC64"/>
      <c r="WD64"/>
      <c r="WE64"/>
      <c r="WF64"/>
      <c r="WG64"/>
    </row>
    <row r="65" spans="1:605" s="12" customFormat="1" ht="12.75" customHeight="1">
      <c r="A65" s="9" t="str">
        <f>"37/10"</f>
        <v>37/10</v>
      </c>
      <c r="B65" s="10" t="s">
        <v>129</v>
      </c>
      <c r="C65" s="11" t="str">
        <f>"200"</f>
        <v>200</v>
      </c>
      <c r="D65" s="11">
        <v>0.24</v>
      </c>
      <c r="E65" s="11">
        <v>0</v>
      </c>
      <c r="F65" s="11">
        <v>0.1</v>
      </c>
      <c r="G65" s="11">
        <v>0.1</v>
      </c>
      <c r="H65" s="11">
        <v>19.489999999999998</v>
      </c>
      <c r="I65" s="25">
        <v>74.31777000000001</v>
      </c>
      <c r="J65" s="11">
        <v>0.02</v>
      </c>
      <c r="K65" s="11">
        <v>0</v>
      </c>
      <c r="L65" s="11">
        <v>0</v>
      </c>
      <c r="M65" s="11">
        <v>0</v>
      </c>
      <c r="N65" s="11">
        <v>17.52</v>
      </c>
      <c r="O65" s="11">
        <v>0.43</v>
      </c>
      <c r="P65" s="11">
        <v>1.54</v>
      </c>
      <c r="Q65" s="11">
        <v>0</v>
      </c>
      <c r="R65" s="11">
        <v>0</v>
      </c>
      <c r="S65" s="11">
        <v>0.35</v>
      </c>
      <c r="T65" s="11">
        <v>0.35</v>
      </c>
      <c r="U65" s="11">
        <v>0.89</v>
      </c>
      <c r="V65" s="11">
        <v>3.86</v>
      </c>
      <c r="W65" s="11">
        <v>4.51</v>
      </c>
      <c r="X65" s="11">
        <v>1.1399999999999999</v>
      </c>
      <c r="Y65" s="11">
        <v>1.1200000000000001</v>
      </c>
      <c r="Z65" s="11">
        <v>0.23</v>
      </c>
      <c r="AA65" s="11">
        <v>0</v>
      </c>
      <c r="AB65" s="11">
        <v>351</v>
      </c>
      <c r="AC65" s="11">
        <v>65.099999999999994</v>
      </c>
      <c r="AD65" s="11">
        <v>0.26</v>
      </c>
      <c r="AE65" s="11">
        <v>0.01</v>
      </c>
      <c r="AF65" s="11">
        <v>0.02</v>
      </c>
      <c r="AG65" s="11">
        <v>0.08</v>
      </c>
      <c r="AH65" s="11">
        <v>0.11</v>
      </c>
      <c r="AI65" s="11">
        <v>39</v>
      </c>
      <c r="AJ65" s="12">
        <v>0</v>
      </c>
      <c r="AK65" s="12">
        <v>0</v>
      </c>
      <c r="AL65" s="12">
        <v>0</v>
      </c>
      <c r="AM65" s="12">
        <v>0</v>
      </c>
      <c r="AN65" s="12">
        <v>0</v>
      </c>
      <c r="AO65" s="12">
        <v>0</v>
      </c>
      <c r="AP65" s="12">
        <v>0</v>
      </c>
      <c r="AQ65" s="12">
        <v>0</v>
      </c>
      <c r="AR65" s="12">
        <v>0</v>
      </c>
      <c r="AS65" s="12">
        <v>0</v>
      </c>
      <c r="AT65" s="12">
        <v>0</v>
      </c>
      <c r="AU65" s="12">
        <v>0</v>
      </c>
      <c r="AV65" s="12">
        <v>0</v>
      </c>
      <c r="AW65" s="12">
        <v>0</v>
      </c>
      <c r="AX65" s="12">
        <v>0</v>
      </c>
      <c r="AY65" s="12">
        <v>0</v>
      </c>
      <c r="AZ65" s="12">
        <v>0</v>
      </c>
      <c r="BA65" s="12">
        <v>0</v>
      </c>
      <c r="BB65" s="12">
        <v>0</v>
      </c>
      <c r="BC65" s="12">
        <v>0</v>
      </c>
      <c r="BD65" s="12">
        <v>0</v>
      </c>
      <c r="BE65" s="12">
        <v>0</v>
      </c>
      <c r="BF65" s="12">
        <v>0</v>
      </c>
      <c r="BG65" s="12">
        <v>0</v>
      </c>
      <c r="BH65" s="12">
        <v>0</v>
      </c>
      <c r="BI65" s="12">
        <v>0</v>
      </c>
      <c r="BJ65" s="12">
        <v>0</v>
      </c>
      <c r="BK65" s="12">
        <v>0</v>
      </c>
      <c r="BL65" s="12">
        <v>0</v>
      </c>
      <c r="BM65" s="12">
        <v>0</v>
      </c>
      <c r="BN65" s="12">
        <v>0</v>
      </c>
      <c r="BO65" s="12">
        <v>0</v>
      </c>
      <c r="BP65" s="12">
        <v>0</v>
      </c>
      <c r="BQ65" s="12">
        <v>0</v>
      </c>
      <c r="BR65" s="12">
        <v>0</v>
      </c>
      <c r="BS65" s="12">
        <v>0</v>
      </c>
      <c r="BT65" s="12">
        <v>0</v>
      </c>
      <c r="BU65" s="12">
        <v>0</v>
      </c>
      <c r="BV65" s="12">
        <v>0</v>
      </c>
      <c r="BW65" s="12">
        <v>0</v>
      </c>
      <c r="BX65" s="12">
        <v>0</v>
      </c>
      <c r="BY65" s="12">
        <v>0</v>
      </c>
      <c r="BZ65" s="12">
        <v>0</v>
      </c>
      <c r="CA65" s="12">
        <v>0</v>
      </c>
      <c r="CB65" s="12">
        <v>239.02</v>
      </c>
      <c r="IV65"/>
      <c r="IW65"/>
      <c r="IX65"/>
      <c r="IY65"/>
      <c r="IZ65"/>
      <c r="JA65"/>
      <c r="JB65"/>
      <c r="JC65"/>
      <c r="JD65"/>
      <c r="JE65"/>
      <c r="JF65"/>
      <c r="JG65"/>
      <c r="JH65"/>
      <c r="JI65"/>
      <c r="JJ65"/>
      <c r="JK65"/>
      <c r="JL65"/>
      <c r="JM65"/>
      <c r="JN65"/>
      <c r="JO65"/>
      <c r="JP65"/>
      <c r="JQ65"/>
      <c r="JR65"/>
      <c r="JS65"/>
      <c r="JT65"/>
      <c r="JU65"/>
      <c r="JV65"/>
      <c r="JW65"/>
      <c r="JX65"/>
      <c r="JY65"/>
      <c r="JZ65"/>
      <c r="KA65"/>
      <c r="KB65"/>
      <c r="KC65"/>
      <c r="KD65"/>
      <c r="KE65"/>
      <c r="KF65"/>
      <c r="KG65"/>
      <c r="KH65"/>
      <c r="KI65"/>
      <c r="KJ65"/>
      <c r="KK65"/>
      <c r="KL65"/>
      <c r="KM65"/>
      <c r="KN65"/>
      <c r="KO65"/>
      <c r="KP65"/>
      <c r="KQ65"/>
      <c r="KR65"/>
      <c r="KS65"/>
      <c r="KT65"/>
      <c r="KU65"/>
      <c r="KV65"/>
      <c r="KW65"/>
      <c r="KX65"/>
      <c r="KY65"/>
      <c r="KZ65"/>
      <c r="LA65"/>
      <c r="LB65"/>
      <c r="LC65"/>
      <c r="LD65"/>
      <c r="LE65"/>
      <c r="LF65"/>
      <c r="LG65"/>
      <c r="LH65"/>
      <c r="LI65"/>
      <c r="LJ65"/>
      <c r="LK65"/>
      <c r="LL65"/>
      <c r="LM65"/>
      <c r="LN65"/>
      <c r="LO65"/>
      <c r="LP65"/>
      <c r="LQ65"/>
      <c r="LR65"/>
      <c r="LS65"/>
      <c r="LT65"/>
      <c r="LU65"/>
      <c r="LV65"/>
      <c r="LW65"/>
      <c r="LX65"/>
      <c r="LY65"/>
      <c r="LZ65"/>
      <c r="MA65"/>
      <c r="MB65"/>
      <c r="MC65"/>
      <c r="MD65"/>
      <c r="ME65"/>
      <c r="MF65"/>
      <c r="MG65"/>
      <c r="MH65"/>
      <c r="MI65"/>
      <c r="MJ65"/>
      <c r="MK65"/>
      <c r="ML65"/>
      <c r="MM65"/>
      <c r="MN65"/>
      <c r="MO65"/>
      <c r="MP65"/>
      <c r="MQ65"/>
      <c r="MR65"/>
      <c r="MS65"/>
      <c r="MT65"/>
      <c r="MU65"/>
      <c r="MV65"/>
      <c r="MW65"/>
      <c r="MX65"/>
      <c r="MY65"/>
      <c r="MZ65"/>
      <c r="NA65"/>
      <c r="NB65"/>
      <c r="NC65"/>
      <c r="ND65"/>
      <c r="NE65"/>
      <c r="NF65"/>
      <c r="NG65"/>
      <c r="NH65"/>
      <c r="NI65"/>
      <c r="NJ65"/>
      <c r="NK65"/>
      <c r="NL65"/>
      <c r="NM65"/>
      <c r="NN65"/>
      <c r="NO65"/>
      <c r="NP65"/>
      <c r="NQ65"/>
      <c r="NR65"/>
      <c r="NS65"/>
      <c r="NT65"/>
      <c r="NU65"/>
      <c r="NV65"/>
      <c r="NW65"/>
      <c r="NX65"/>
      <c r="NY65"/>
      <c r="NZ65"/>
      <c r="OA65"/>
      <c r="OB65"/>
      <c r="OC65"/>
      <c r="OD65"/>
      <c r="OE65"/>
      <c r="OF65"/>
      <c r="OG65"/>
      <c r="OH65"/>
      <c r="OI65"/>
      <c r="OJ65"/>
      <c r="OK65"/>
      <c r="OL65"/>
      <c r="OM65"/>
      <c r="ON65"/>
      <c r="OO65"/>
      <c r="OP65"/>
      <c r="OQ65"/>
      <c r="OR65"/>
      <c r="OS65"/>
      <c r="OT65"/>
      <c r="OU65"/>
      <c r="OV65"/>
      <c r="OW65"/>
      <c r="OX65"/>
      <c r="OY65"/>
      <c r="OZ65"/>
      <c r="PA65"/>
      <c r="PB65"/>
      <c r="PC65"/>
      <c r="PD65"/>
      <c r="PE65"/>
      <c r="PF65"/>
      <c r="PG65"/>
      <c r="PH65"/>
      <c r="PI65"/>
      <c r="PJ65"/>
      <c r="PK65"/>
      <c r="PL65"/>
      <c r="PM65"/>
      <c r="PN65"/>
      <c r="PO65"/>
      <c r="PP65"/>
      <c r="PQ65"/>
      <c r="PR65"/>
      <c r="PS65"/>
      <c r="PT65"/>
      <c r="PU65"/>
      <c r="PV65"/>
      <c r="PW65"/>
      <c r="PX65"/>
      <c r="PY65"/>
      <c r="PZ65"/>
      <c r="QA65"/>
      <c r="QB65"/>
      <c r="QC65"/>
      <c r="QD65"/>
      <c r="QE65"/>
      <c r="QF65"/>
      <c r="QG65"/>
      <c r="QH65"/>
      <c r="QI65"/>
      <c r="QJ65"/>
      <c r="QK65"/>
      <c r="QL65"/>
      <c r="QM65"/>
      <c r="QN65"/>
      <c r="QO65"/>
      <c r="QP65"/>
      <c r="QQ65"/>
      <c r="QR65"/>
      <c r="QS65"/>
      <c r="QT65"/>
      <c r="QU65"/>
      <c r="QV65"/>
      <c r="QW65"/>
      <c r="QX65"/>
      <c r="QY65"/>
      <c r="QZ65"/>
      <c r="RA65"/>
      <c r="RB65"/>
      <c r="RC65"/>
      <c r="RD65"/>
      <c r="RE65"/>
      <c r="RF65"/>
      <c r="RG65"/>
      <c r="RH65"/>
      <c r="RI65"/>
      <c r="RJ65"/>
      <c r="RK65"/>
      <c r="RL65"/>
      <c r="RM65"/>
      <c r="RN65"/>
      <c r="RO65"/>
      <c r="RP65"/>
      <c r="RQ65"/>
      <c r="RR65"/>
      <c r="RS65"/>
      <c r="RT65"/>
      <c r="RU65"/>
      <c r="RV65"/>
      <c r="RW65"/>
      <c r="RX65"/>
      <c r="RY65"/>
      <c r="RZ65"/>
      <c r="SA65"/>
      <c r="SB65"/>
      <c r="SC65"/>
      <c r="SD65"/>
      <c r="SE65"/>
      <c r="SF65"/>
      <c r="SG65"/>
      <c r="SH65"/>
      <c r="SI65"/>
      <c r="SJ65"/>
      <c r="SK65"/>
      <c r="SL65"/>
      <c r="SM65"/>
      <c r="SN65"/>
      <c r="SO65"/>
      <c r="SP65"/>
      <c r="SQ65"/>
      <c r="SR65"/>
      <c r="SS65"/>
      <c r="ST65"/>
      <c r="SU65"/>
      <c r="SV65"/>
      <c r="SW65"/>
      <c r="SX65"/>
      <c r="SY65"/>
      <c r="SZ65"/>
      <c r="TA65"/>
      <c r="TB65"/>
      <c r="TC65"/>
      <c r="TD65"/>
      <c r="TE65"/>
      <c r="TF65"/>
      <c r="TG65"/>
      <c r="TH65"/>
      <c r="TI65"/>
      <c r="TJ65"/>
      <c r="TK65"/>
      <c r="TL65"/>
      <c r="TM65"/>
      <c r="TN65"/>
      <c r="TO65"/>
      <c r="TP65"/>
      <c r="TQ65"/>
      <c r="TR65"/>
      <c r="TS65"/>
      <c r="TT65"/>
      <c r="TU65"/>
      <c r="TV65"/>
      <c r="TW65"/>
      <c r="TX65"/>
      <c r="TY65"/>
      <c r="TZ65"/>
      <c r="UA65"/>
      <c r="UB65"/>
      <c r="UC65"/>
      <c r="UD65"/>
      <c r="UE65"/>
      <c r="UF65"/>
      <c r="UG65"/>
      <c r="UH65"/>
      <c r="UI65"/>
      <c r="UJ65"/>
      <c r="UK65"/>
      <c r="UL65"/>
      <c r="UM65"/>
      <c r="UN65"/>
      <c r="UO65"/>
      <c r="UP65"/>
      <c r="UQ65"/>
      <c r="UR65"/>
      <c r="US65"/>
      <c r="UT65"/>
      <c r="UU65"/>
      <c r="UV65"/>
      <c r="UW65"/>
      <c r="UX65"/>
      <c r="UY65"/>
      <c r="UZ65"/>
      <c r="VA65"/>
      <c r="VB65"/>
      <c r="VC65"/>
      <c r="VD65"/>
      <c r="VE65"/>
      <c r="VF65"/>
      <c r="VG65"/>
      <c r="VH65"/>
      <c r="VI65"/>
      <c r="VJ65"/>
      <c r="VK65"/>
      <c r="VL65"/>
      <c r="VM65"/>
      <c r="VN65"/>
      <c r="VO65"/>
      <c r="VP65"/>
      <c r="VQ65"/>
      <c r="VR65"/>
      <c r="VS65"/>
      <c r="VT65"/>
      <c r="VU65"/>
      <c r="VV65"/>
      <c r="VW65"/>
      <c r="VX65"/>
      <c r="VY65"/>
      <c r="VZ65"/>
      <c r="WA65"/>
      <c r="WB65"/>
      <c r="WC65"/>
      <c r="WD65"/>
      <c r="WE65"/>
      <c r="WF65"/>
      <c r="WG65"/>
    </row>
    <row r="66" spans="1:605" s="12" customFormat="1" ht="12.75" customHeight="1">
      <c r="A66" s="9" t="str">
        <f>"пром."</f>
        <v>пром.</v>
      </c>
      <c r="B66" s="10" t="s">
        <v>91</v>
      </c>
      <c r="C66" s="11" t="str">
        <f>"30"</f>
        <v>30</v>
      </c>
      <c r="D66" s="11">
        <v>2.0099999999999998</v>
      </c>
      <c r="E66" s="11">
        <v>0</v>
      </c>
      <c r="F66" s="11">
        <v>0.21</v>
      </c>
      <c r="G66" s="11">
        <v>0</v>
      </c>
      <c r="H66" s="11">
        <v>15.06</v>
      </c>
      <c r="I66" s="25">
        <v>63.162959999999991</v>
      </c>
      <c r="J66" s="11">
        <v>0</v>
      </c>
      <c r="K66" s="11">
        <v>0</v>
      </c>
      <c r="L66" s="11">
        <v>0</v>
      </c>
      <c r="M66" s="11">
        <v>0</v>
      </c>
      <c r="N66" s="11">
        <v>12.84</v>
      </c>
      <c r="O66" s="11">
        <v>0</v>
      </c>
      <c r="P66" s="11">
        <v>2.2200000000000002</v>
      </c>
      <c r="Q66" s="11">
        <v>0</v>
      </c>
      <c r="R66" s="11">
        <v>0</v>
      </c>
      <c r="S66" s="11">
        <v>0</v>
      </c>
      <c r="T66" s="11">
        <v>3.61</v>
      </c>
      <c r="U66" s="11">
        <v>12.09</v>
      </c>
      <c r="V66" s="11">
        <v>561.72</v>
      </c>
      <c r="W66" s="11">
        <v>222.11</v>
      </c>
      <c r="X66" s="11">
        <v>69.75</v>
      </c>
      <c r="Y66" s="11">
        <v>62.91</v>
      </c>
      <c r="Z66" s="11">
        <v>7.46</v>
      </c>
      <c r="AA66" s="11">
        <v>1008</v>
      </c>
      <c r="AB66" s="11">
        <v>0</v>
      </c>
      <c r="AC66" s="11">
        <v>63</v>
      </c>
      <c r="AD66" s="11">
        <v>0.51</v>
      </c>
      <c r="AE66" s="11">
        <v>0.06</v>
      </c>
      <c r="AF66" s="11">
        <v>0.32</v>
      </c>
      <c r="AG66" s="11">
        <v>0</v>
      </c>
      <c r="AH66" s="11">
        <v>2.69</v>
      </c>
      <c r="AI66" s="11">
        <v>15</v>
      </c>
      <c r="AJ66" s="12">
        <v>0</v>
      </c>
      <c r="AK66" s="12">
        <v>0</v>
      </c>
      <c r="AL66" s="12">
        <v>0</v>
      </c>
      <c r="AM66" s="12">
        <v>0</v>
      </c>
      <c r="AN66" s="12">
        <v>0</v>
      </c>
      <c r="AO66" s="12">
        <v>0</v>
      </c>
      <c r="AP66" s="12">
        <v>0</v>
      </c>
      <c r="AQ66" s="12">
        <v>0</v>
      </c>
      <c r="AR66" s="12">
        <v>0</v>
      </c>
      <c r="AS66" s="12">
        <v>0</v>
      </c>
      <c r="AT66" s="12">
        <v>0</v>
      </c>
      <c r="AU66" s="12">
        <v>0</v>
      </c>
      <c r="AV66" s="12">
        <v>0</v>
      </c>
      <c r="AW66" s="12">
        <v>0</v>
      </c>
      <c r="AX66" s="12">
        <v>0</v>
      </c>
      <c r="AY66" s="12">
        <v>0</v>
      </c>
      <c r="AZ66" s="12">
        <v>0</v>
      </c>
      <c r="BA66" s="12">
        <v>0</v>
      </c>
      <c r="BB66" s="12">
        <v>0</v>
      </c>
      <c r="BC66" s="12">
        <v>0</v>
      </c>
      <c r="BD66" s="12">
        <v>0</v>
      </c>
      <c r="BE66" s="12">
        <v>0</v>
      </c>
      <c r="BF66" s="12">
        <v>0</v>
      </c>
      <c r="BG66" s="12">
        <v>0.01</v>
      </c>
      <c r="BH66" s="12">
        <v>0</v>
      </c>
      <c r="BI66" s="12">
        <v>0.03</v>
      </c>
      <c r="BJ66" s="12">
        <v>0</v>
      </c>
      <c r="BK66" s="12">
        <v>0.26</v>
      </c>
      <c r="BL66" s="12">
        <v>0</v>
      </c>
      <c r="BM66" s="12">
        <v>0.09</v>
      </c>
      <c r="BN66" s="12">
        <v>0</v>
      </c>
      <c r="BO66" s="12">
        <v>0</v>
      </c>
      <c r="BP66" s="12">
        <v>0</v>
      </c>
      <c r="BQ66" s="12">
        <v>0</v>
      </c>
      <c r="BR66" s="12">
        <v>0.02</v>
      </c>
      <c r="BS66" s="12">
        <v>0.08</v>
      </c>
      <c r="BT66" s="12">
        <v>0</v>
      </c>
      <c r="BU66" s="12">
        <v>0</v>
      </c>
      <c r="BV66" s="12">
        <v>0.16</v>
      </c>
      <c r="BW66" s="12">
        <v>0.65</v>
      </c>
      <c r="BX66" s="12">
        <v>0</v>
      </c>
      <c r="BY66" s="12">
        <v>0</v>
      </c>
      <c r="BZ66" s="12">
        <v>0</v>
      </c>
      <c r="CA66" s="12">
        <v>0</v>
      </c>
      <c r="CB66" s="12">
        <v>2.4</v>
      </c>
      <c r="IV66"/>
      <c r="IW66"/>
      <c r="IX66"/>
      <c r="IY66"/>
      <c r="IZ66"/>
      <c r="JA66"/>
      <c r="JB66"/>
      <c r="JC66"/>
      <c r="JD66"/>
      <c r="JE66"/>
      <c r="JF66"/>
      <c r="JG66"/>
      <c r="JH66"/>
      <c r="JI66"/>
      <c r="JJ66"/>
      <c r="JK66"/>
      <c r="JL66"/>
      <c r="JM66"/>
      <c r="JN66"/>
      <c r="JO66"/>
      <c r="JP66"/>
      <c r="JQ66"/>
      <c r="JR66"/>
      <c r="JS66"/>
      <c r="JT66"/>
      <c r="JU66"/>
      <c r="JV66"/>
      <c r="JW66"/>
      <c r="JX66"/>
      <c r="JY66"/>
      <c r="JZ66"/>
      <c r="KA66"/>
      <c r="KB66"/>
      <c r="KC66"/>
      <c r="KD66"/>
      <c r="KE66"/>
      <c r="KF66"/>
      <c r="KG66"/>
      <c r="KH66"/>
      <c r="KI66"/>
      <c r="KJ66"/>
      <c r="KK66"/>
      <c r="KL66"/>
      <c r="KM66"/>
      <c r="KN66"/>
      <c r="KO66"/>
      <c r="KP66"/>
      <c r="KQ66"/>
      <c r="KR66"/>
      <c r="KS66"/>
      <c r="KT66"/>
      <c r="KU66"/>
      <c r="KV66"/>
      <c r="KW66"/>
      <c r="KX66"/>
      <c r="KY66"/>
      <c r="KZ66"/>
      <c r="LA66"/>
      <c r="LB66"/>
      <c r="LC66"/>
      <c r="LD66"/>
      <c r="LE66"/>
      <c r="LF66"/>
      <c r="LG66"/>
      <c r="LH66"/>
      <c r="LI66"/>
      <c r="LJ66"/>
      <c r="LK66"/>
      <c r="LL66"/>
      <c r="LM66"/>
      <c r="LN66"/>
      <c r="LO66"/>
      <c r="LP66"/>
      <c r="LQ66"/>
      <c r="LR66"/>
      <c r="LS66"/>
      <c r="LT66"/>
      <c r="LU66"/>
      <c r="LV66"/>
      <c r="LW66"/>
      <c r="LX66"/>
      <c r="LY66"/>
      <c r="LZ66"/>
      <c r="MA66"/>
      <c r="MB66"/>
      <c r="MC66"/>
      <c r="MD66"/>
      <c r="ME66"/>
      <c r="MF66"/>
      <c r="MG66"/>
      <c r="MH66"/>
      <c r="MI66"/>
      <c r="MJ66"/>
      <c r="MK66"/>
      <c r="ML66"/>
      <c r="MM66"/>
      <c r="MN66"/>
      <c r="MO66"/>
      <c r="MP66"/>
      <c r="MQ66"/>
      <c r="MR66"/>
      <c r="MS66"/>
      <c r="MT66"/>
      <c r="MU66"/>
      <c r="MV66"/>
      <c r="MW66"/>
      <c r="MX66"/>
      <c r="MY66"/>
      <c r="MZ66"/>
      <c r="NA66"/>
      <c r="NB66"/>
      <c r="NC66"/>
      <c r="ND66"/>
      <c r="NE66"/>
      <c r="NF66"/>
      <c r="NG66"/>
      <c r="NH66"/>
      <c r="NI66"/>
      <c r="NJ66"/>
      <c r="NK66"/>
      <c r="NL66"/>
      <c r="NM66"/>
      <c r="NN66"/>
      <c r="NO66"/>
      <c r="NP66"/>
      <c r="NQ66"/>
      <c r="NR66"/>
      <c r="NS66"/>
      <c r="NT66"/>
      <c r="NU66"/>
      <c r="NV66"/>
      <c r="NW66"/>
      <c r="NX66"/>
      <c r="NY66"/>
      <c r="NZ66"/>
      <c r="OA66"/>
      <c r="OB66"/>
      <c r="OC66"/>
      <c r="OD66"/>
      <c r="OE66"/>
      <c r="OF66"/>
      <c r="OG66"/>
      <c r="OH66"/>
      <c r="OI66"/>
      <c r="OJ66"/>
      <c r="OK66"/>
      <c r="OL66"/>
      <c r="OM66"/>
      <c r="ON66"/>
      <c r="OO66"/>
      <c r="OP66"/>
      <c r="OQ66"/>
      <c r="OR66"/>
      <c r="OS66"/>
      <c r="OT66"/>
      <c r="OU66"/>
      <c r="OV66"/>
      <c r="OW66"/>
      <c r="OX66"/>
      <c r="OY66"/>
      <c r="OZ66"/>
      <c r="PA66"/>
      <c r="PB66"/>
      <c r="PC66"/>
      <c r="PD66"/>
      <c r="PE66"/>
      <c r="PF66"/>
      <c r="PG66"/>
      <c r="PH66"/>
      <c r="PI66"/>
      <c r="PJ66"/>
      <c r="PK66"/>
      <c r="PL66"/>
      <c r="PM66"/>
      <c r="PN66"/>
      <c r="PO66"/>
      <c r="PP66"/>
      <c r="PQ66"/>
      <c r="PR66"/>
      <c r="PS66"/>
      <c r="PT66"/>
      <c r="PU66"/>
      <c r="PV66"/>
      <c r="PW66"/>
      <c r="PX66"/>
      <c r="PY66"/>
      <c r="PZ66"/>
      <c r="QA66"/>
      <c r="QB66"/>
      <c r="QC66"/>
      <c r="QD66"/>
      <c r="QE66"/>
      <c r="QF66"/>
      <c r="QG66"/>
      <c r="QH66"/>
      <c r="QI66"/>
      <c r="QJ66"/>
      <c r="QK66"/>
      <c r="QL66"/>
      <c r="QM66"/>
      <c r="QN66"/>
      <c r="QO66"/>
      <c r="QP66"/>
      <c r="QQ66"/>
      <c r="QR66"/>
      <c r="QS66"/>
      <c r="QT66"/>
      <c r="QU66"/>
      <c r="QV66"/>
      <c r="QW66"/>
      <c r="QX66"/>
      <c r="QY66"/>
      <c r="QZ66"/>
      <c r="RA66"/>
      <c r="RB66"/>
      <c r="RC66"/>
      <c r="RD66"/>
      <c r="RE66"/>
      <c r="RF66"/>
      <c r="RG66"/>
      <c r="RH66"/>
      <c r="RI66"/>
      <c r="RJ66"/>
      <c r="RK66"/>
      <c r="RL66"/>
      <c r="RM66"/>
      <c r="RN66"/>
      <c r="RO66"/>
      <c r="RP66"/>
      <c r="RQ66"/>
      <c r="RR66"/>
      <c r="RS66"/>
      <c r="RT66"/>
      <c r="RU66"/>
      <c r="RV66"/>
      <c r="RW66"/>
      <c r="RX66"/>
      <c r="RY66"/>
      <c r="RZ66"/>
      <c r="SA66"/>
      <c r="SB66"/>
      <c r="SC66"/>
      <c r="SD66"/>
      <c r="SE66"/>
      <c r="SF66"/>
      <c r="SG66"/>
      <c r="SH66"/>
      <c r="SI66"/>
      <c r="SJ66"/>
      <c r="SK66"/>
      <c r="SL66"/>
      <c r="SM66"/>
      <c r="SN66"/>
      <c r="SO66"/>
      <c r="SP66"/>
      <c r="SQ66"/>
      <c r="SR66"/>
      <c r="SS66"/>
      <c r="ST66"/>
      <c r="SU66"/>
      <c r="SV66"/>
      <c r="SW66"/>
      <c r="SX66"/>
      <c r="SY66"/>
      <c r="SZ66"/>
      <c r="TA66"/>
      <c r="TB66"/>
      <c r="TC66"/>
      <c r="TD66"/>
      <c r="TE66"/>
      <c r="TF66"/>
      <c r="TG66"/>
      <c r="TH66"/>
      <c r="TI66"/>
      <c r="TJ66"/>
      <c r="TK66"/>
      <c r="TL66"/>
      <c r="TM66"/>
      <c r="TN66"/>
      <c r="TO66"/>
      <c r="TP66"/>
      <c r="TQ66"/>
      <c r="TR66"/>
      <c r="TS66"/>
      <c r="TT66"/>
      <c r="TU66"/>
      <c r="TV66"/>
      <c r="TW66"/>
      <c r="TX66"/>
      <c r="TY66"/>
      <c r="TZ66"/>
      <c r="UA66"/>
      <c r="UB66"/>
      <c r="UC66"/>
      <c r="UD66"/>
      <c r="UE66"/>
      <c r="UF66"/>
      <c r="UG66"/>
      <c r="UH66"/>
      <c r="UI66"/>
      <c r="UJ66"/>
      <c r="UK66"/>
      <c r="UL66"/>
      <c r="UM66"/>
      <c r="UN66"/>
      <c r="UO66"/>
      <c r="UP66"/>
      <c r="UQ66"/>
      <c r="UR66"/>
      <c r="US66"/>
      <c r="UT66"/>
      <c r="UU66"/>
      <c r="UV66"/>
      <c r="UW66"/>
      <c r="UX66"/>
      <c r="UY66"/>
      <c r="UZ66"/>
      <c r="VA66"/>
      <c r="VB66"/>
      <c r="VC66"/>
      <c r="VD66"/>
      <c r="VE66"/>
      <c r="VF66"/>
      <c r="VG66"/>
      <c r="VH66"/>
      <c r="VI66"/>
      <c r="VJ66"/>
      <c r="VK66"/>
      <c r="VL66"/>
      <c r="VM66"/>
      <c r="VN66"/>
      <c r="VO66"/>
      <c r="VP66"/>
      <c r="VQ66"/>
      <c r="VR66"/>
      <c r="VS66"/>
      <c r="VT66"/>
      <c r="VU66"/>
      <c r="VV66"/>
      <c r="VW66"/>
      <c r="VX66"/>
      <c r="VY66"/>
      <c r="VZ66"/>
      <c r="WA66"/>
      <c r="WB66"/>
      <c r="WC66"/>
      <c r="WD66"/>
      <c r="WE66"/>
      <c r="WF66"/>
      <c r="WG66"/>
    </row>
    <row r="67" spans="1:605" s="3" customFormat="1" ht="12.75" customHeight="1">
      <c r="A67" s="13" t="str">
        <f>"пром."</f>
        <v>пром.</v>
      </c>
      <c r="B67" s="14" t="s">
        <v>92</v>
      </c>
      <c r="C67" s="15" t="str">
        <f>"20"</f>
        <v>20</v>
      </c>
      <c r="D67" s="15">
        <v>1.32</v>
      </c>
      <c r="E67" s="15">
        <v>0</v>
      </c>
      <c r="F67" s="15">
        <v>0.24</v>
      </c>
      <c r="G67" s="15">
        <v>0.24</v>
      </c>
      <c r="H67" s="15">
        <v>8.34</v>
      </c>
      <c r="I67" s="26">
        <v>38.676000000000002</v>
      </c>
      <c r="J67" s="15">
        <v>0.04</v>
      </c>
      <c r="K67" s="15">
        <v>0</v>
      </c>
      <c r="L67" s="15">
        <v>0</v>
      </c>
      <c r="M67" s="15">
        <v>0</v>
      </c>
      <c r="N67" s="15">
        <v>0.24</v>
      </c>
      <c r="O67" s="15">
        <v>6.44</v>
      </c>
      <c r="P67" s="15">
        <v>1.66</v>
      </c>
      <c r="Q67" s="15">
        <v>0</v>
      </c>
      <c r="R67" s="15">
        <v>0</v>
      </c>
      <c r="S67" s="15">
        <v>0.2</v>
      </c>
      <c r="T67" s="15">
        <v>0.5</v>
      </c>
      <c r="U67" s="15">
        <v>122</v>
      </c>
      <c r="V67" s="15">
        <v>49</v>
      </c>
      <c r="W67" s="15">
        <v>7</v>
      </c>
      <c r="X67" s="15">
        <v>9.4</v>
      </c>
      <c r="Y67" s="15">
        <v>31.6</v>
      </c>
      <c r="Z67" s="15">
        <v>0.78</v>
      </c>
      <c r="AA67" s="15">
        <v>0</v>
      </c>
      <c r="AB67" s="15">
        <v>1</v>
      </c>
      <c r="AC67" s="15">
        <v>0.2</v>
      </c>
      <c r="AD67" s="15">
        <v>0.28000000000000003</v>
      </c>
      <c r="AE67" s="15">
        <v>0.04</v>
      </c>
      <c r="AF67" s="15">
        <v>0.02</v>
      </c>
      <c r="AG67" s="15">
        <v>0.14000000000000001</v>
      </c>
      <c r="AH67" s="15">
        <v>0.4</v>
      </c>
      <c r="AI67" s="15">
        <v>0</v>
      </c>
      <c r="AJ67" s="3">
        <v>0</v>
      </c>
      <c r="AK67" s="3">
        <v>64.400000000000006</v>
      </c>
      <c r="AL67" s="3">
        <v>49.6</v>
      </c>
      <c r="AM67" s="3">
        <v>85.4</v>
      </c>
      <c r="AN67" s="3">
        <v>44.6</v>
      </c>
      <c r="AO67" s="3">
        <v>18.600000000000001</v>
      </c>
      <c r="AP67" s="3">
        <v>39.6</v>
      </c>
      <c r="AQ67" s="3">
        <v>16</v>
      </c>
      <c r="AR67" s="3">
        <v>74.2</v>
      </c>
      <c r="AS67" s="3">
        <v>59.4</v>
      </c>
      <c r="AT67" s="3">
        <v>58.2</v>
      </c>
      <c r="AU67" s="3">
        <v>92.8</v>
      </c>
      <c r="AV67" s="3">
        <v>24.8</v>
      </c>
      <c r="AW67" s="3">
        <v>62</v>
      </c>
      <c r="AX67" s="3">
        <v>311.8</v>
      </c>
      <c r="AY67" s="3">
        <v>0</v>
      </c>
      <c r="AZ67" s="3">
        <v>105.2</v>
      </c>
      <c r="BA67" s="3">
        <v>58.2</v>
      </c>
      <c r="BB67" s="3">
        <v>36</v>
      </c>
      <c r="BC67" s="3">
        <v>26</v>
      </c>
      <c r="BD67" s="3">
        <v>0</v>
      </c>
      <c r="BE67" s="3">
        <v>0</v>
      </c>
      <c r="BF67" s="3">
        <v>0</v>
      </c>
      <c r="BG67" s="3">
        <v>0</v>
      </c>
      <c r="BH67" s="3">
        <v>0</v>
      </c>
      <c r="BI67" s="3">
        <v>0</v>
      </c>
      <c r="BJ67" s="3">
        <v>0</v>
      </c>
      <c r="BK67" s="3">
        <v>0.03</v>
      </c>
      <c r="BL67" s="3">
        <v>0</v>
      </c>
      <c r="BM67" s="3">
        <v>0</v>
      </c>
      <c r="BN67" s="3">
        <v>0</v>
      </c>
      <c r="BO67" s="3">
        <v>0</v>
      </c>
      <c r="BP67" s="3">
        <v>0</v>
      </c>
      <c r="BQ67" s="3">
        <v>0</v>
      </c>
      <c r="BR67" s="3">
        <v>0</v>
      </c>
      <c r="BS67" s="3">
        <v>0.02</v>
      </c>
      <c r="BT67" s="3">
        <v>0</v>
      </c>
      <c r="BU67" s="3">
        <v>0</v>
      </c>
      <c r="BV67" s="3">
        <v>0.1</v>
      </c>
      <c r="BW67" s="3">
        <v>0.02</v>
      </c>
      <c r="BX67" s="3">
        <v>0</v>
      </c>
      <c r="BY67" s="3">
        <v>0</v>
      </c>
      <c r="BZ67" s="3">
        <v>0</v>
      </c>
      <c r="CA67" s="3">
        <v>0</v>
      </c>
      <c r="CB67" s="3">
        <v>9.4</v>
      </c>
      <c r="IV67"/>
      <c r="IW67"/>
      <c r="IX67"/>
      <c r="IY67"/>
      <c r="IZ67"/>
      <c r="JA67"/>
      <c r="JB67"/>
      <c r="JC67"/>
      <c r="JD67"/>
      <c r="JE67"/>
      <c r="JF67"/>
      <c r="JG67"/>
      <c r="JH67"/>
      <c r="JI67"/>
      <c r="JJ67"/>
      <c r="JK67"/>
      <c r="JL67"/>
      <c r="JM67"/>
      <c r="JN67"/>
      <c r="JO67"/>
      <c r="JP67"/>
      <c r="JQ67"/>
      <c r="JR67"/>
      <c r="JS67"/>
      <c r="JT67"/>
      <c r="JU67"/>
      <c r="JV67"/>
      <c r="JW67"/>
      <c r="JX67"/>
      <c r="JY67"/>
      <c r="JZ67"/>
      <c r="KA67"/>
      <c r="KB67"/>
      <c r="KC67"/>
      <c r="KD67"/>
      <c r="KE67"/>
      <c r="KF67"/>
      <c r="KG67"/>
      <c r="KH67"/>
      <c r="KI67"/>
      <c r="KJ67"/>
      <c r="KK67"/>
      <c r="KL67"/>
      <c r="KM67"/>
      <c r="KN67"/>
      <c r="KO67"/>
      <c r="KP67"/>
      <c r="KQ67"/>
      <c r="KR67"/>
      <c r="KS67"/>
      <c r="KT67"/>
      <c r="KU67"/>
      <c r="KV67"/>
      <c r="KW67"/>
      <c r="KX67"/>
      <c r="KY67"/>
      <c r="KZ67"/>
      <c r="LA67"/>
      <c r="LB67"/>
      <c r="LC67"/>
      <c r="LD67"/>
      <c r="LE67"/>
      <c r="LF67"/>
      <c r="LG67"/>
      <c r="LH67"/>
      <c r="LI67"/>
      <c r="LJ67"/>
      <c r="LK67"/>
      <c r="LL67"/>
      <c r="LM67"/>
      <c r="LN67"/>
      <c r="LO67"/>
      <c r="LP67"/>
      <c r="LQ67"/>
      <c r="LR67"/>
      <c r="LS67"/>
      <c r="LT67"/>
      <c r="LU67"/>
      <c r="LV67"/>
      <c r="LW67"/>
      <c r="LX67"/>
      <c r="LY67"/>
      <c r="LZ67"/>
      <c r="MA67"/>
      <c r="MB67"/>
      <c r="MC67"/>
      <c r="MD67"/>
      <c r="ME67"/>
      <c r="MF67"/>
      <c r="MG67"/>
      <c r="MH67"/>
      <c r="MI67"/>
      <c r="MJ67"/>
      <c r="MK67"/>
      <c r="ML67"/>
      <c r="MM67"/>
      <c r="MN67"/>
      <c r="MO67"/>
      <c r="MP67"/>
      <c r="MQ67"/>
      <c r="MR67"/>
      <c r="MS67"/>
      <c r="MT67"/>
      <c r="MU67"/>
      <c r="MV67"/>
      <c r="MW67"/>
      <c r="MX67"/>
      <c r="MY67"/>
      <c r="MZ67"/>
      <c r="NA67"/>
      <c r="NB67"/>
      <c r="NC67"/>
      <c r="ND67"/>
      <c r="NE67"/>
      <c r="NF67"/>
      <c r="NG67"/>
      <c r="NH67"/>
      <c r="NI67"/>
      <c r="NJ67"/>
      <c r="NK67"/>
      <c r="NL67"/>
      <c r="NM67"/>
      <c r="NN67"/>
      <c r="NO67"/>
      <c r="NP67"/>
      <c r="NQ67"/>
      <c r="NR67"/>
      <c r="NS67"/>
      <c r="NT67"/>
      <c r="NU67"/>
      <c r="NV67"/>
      <c r="NW67"/>
      <c r="NX67"/>
      <c r="NY67"/>
      <c r="NZ67"/>
      <c r="OA67"/>
      <c r="OB67"/>
      <c r="OC67"/>
      <c r="OD67"/>
      <c r="OE67"/>
      <c r="OF67"/>
      <c r="OG67"/>
      <c r="OH67"/>
      <c r="OI67"/>
      <c r="OJ67"/>
      <c r="OK67"/>
      <c r="OL67"/>
      <c r="OM67"/>
      <c r="ON67"/>
      <c r="OO67"/>
      <c r="OP67"/>
      <c r="OQ67"/>
      <c r="OR67"/>
      <c r="OS67"/>
      <c r="OT67"/>
      <c r="OU67"/>
      <c r="OV67"/>
      <c r="OW67"/>
      <c r="OX67"/>
      <c r="OY67"/>
      <c r="OZ67"/>
      <c r="PA67"/>
      <c r="PB67"/>
      <c r="PC67"/>
      <c r="PD67"/>
      <c r="PE67"/>
      <c r="PF67"/>
      <c r="PG67"/>
      <c r="PH67"/>
      <c r="PI67"/>
      <c r="PJ67"/>
      <c r="PK67"/>
      <c r="PL67"/>
      <c r="PM67"/>
      <c r="PN67"/>
      <c r="PO67"/>
      <c r="PP67"/>
      <c r="PQ67"/>
      <c r="PR67"/>
      <c r="PS67"/>
      <c r="PT67"/>
      <c r="PU67"/>
      <c r="PV67"/>
      <c r="PW67"/>
      <c r="PX67"/>
      <c r="PY67"/>
      <c r="PZ67"/>
      <c r="QA67"/>
      <c r="QB67"/>
      <c r="QC67"/>
      <c r="QD67"/>
      <c r="QE67"/>
      <c r="QF67"/>
      <c r="QG67"/>
      <c r="QH67"/>
      <c r="QI67"/>
      <c r="QJ67"/>
      <c r="QK67"/>
      <c r="QL67"/>
      <c r="QM67"/>
      <c r="QN67"/>
      <c r="QO67"/>
      <c r="QP67"/>
      <c r="QQ67"/>
      <c r="QR67"/>
      <c r="QS67"/>
      <c r="QT67"/>
      <c r="QU67"/>
      <c r="QV67"/>
      <c r="QW67"/>
      <c r="QX67"/>
      <c r="QY67"/>
      <c r="QZ67"/>
      <c r="RA67"/>
      <c r="RB67"/>
      <c r="RC67"/>
      <c r="RD67"/>
      <c r="RE67"/>
      <c r="RF67"/>
      <c r="RG67"/>
      <c r="RH67"/>
      <c r="RI67"/>
      <c r="RJ67"/>
      <c r="RK67"/>
      <c r="RL67"/>
      <c r="RM67"/>
      <c r="RN67"/>
      <c r="RO67"/>
      <c r="RP67"/>
      <c r="RQ67"/>
      <c r="RR67"/>
      <c r="RS67"/>
      <c r="RT67"/>
      <c r="RU67"/>
      <c r="RV67"/>
      <c r="RW67"/>
      <c r="RX67"/>
      <c r="RY67"/>
      <c r="RZ67"/>
      <c r="SA67"/>
      <c r="SB67"/>
      <c r="SC67"/>
      <c r="SD67"/>
      <c r="SE67"/>
      <c r="SF67"/>
      <c r="SG67"/>
      <c r="SH67"/>
      <c r="SI67"/>
      <c r="SJ67"/>
      <c r="SK67"/>
      <c r="SL67"/>
      <c r="SM67"/>
      <c r="SN67"/>
      <c r="SO67"/>
      <c r="SP67"/>
      <c r="SQ67"/>
      <c r="SR67"/>
      <c r="SS67"/>
      <c r="ST67"/>
      <c r="SU67"/>
      <c r="SV67"/>
      <c r="SW67"/>
      <c r="SX67"/>
      <c r="SY67"/>
      <c r="SZ67"/>
      <c r="TA67"/>
      <c r="TB67"/>
      <c r="TC67"/>
      <c r="TD67"/>
      <c r="TE67"/>
      <c r="TF67"/>
      <c r="TG67"/>
      <c r="TH67"/>
      <c r="TI67"/>
      <c r="TJ67"/>
      <c r="TK67"/>
      <c r="TL67"/>
      <c r="TM67"/>
      <c r="TN67"/>
      <c r="TO67"/>
      <c r="TP67"/>
      <c r="TQ67"/>
      <c r="TR67"/>
      <c r="TS67"/>
      <c r="TT67"/>
      <c r="TU67"/>
      <c r="TV67"/>
      <c r="TW67"/>
      <c r="TX67"/>
      <c r="TY67"/>
      <c r="TZ67"/>
      <c r="UA67"/>
      <c r="UB67"/>
      <c r="UC67"/>
      <c r="UD67"/>
      <c r="UE67"/>
      <c r="UF67"/>
      <c r="UG67"/>
      <c r="UH67"/>
      <c r="UI67"/>
      <c r="UJ67"/>
      <c r="UK67"/>
      <c r="UL67"/>
      <c r="UM67"/>
      <c r="UN67"/>
      <c r="UO67"/>
      <c r="UP67"/>
      <c r="UQ67"/>
      <c r="UR67"/>
      <c r="US67"/>
      <c r="UT67"/>
      <c r="UU67"/>
      <c r="UV67"/>
      <c r="UW67"/>
      <c r="UX67"/>
      <c r="UY67"/>
      <c r="UZ67"/>
      <c r="VA67"/>
      <c r="VB67"/>
      <c r="VC67"/>
      <c r="VD67"/>
      <c r="VE67"/>
      <c r="VF67"/>
      <c r="VG67"/>
      <c r="VH67"/>
      <c r="VI67"/>
      <c r="VJ67"/>
      <c r="VK67"/>
      <c r="VL67"/>
      <c r="VM67"/>
      <c r="VN67"/>
      <c r="VO67"/>
      <c r="VP67"/>
      <c r="VQ67"/>
      <c r="VR67"/>
      <c r="VS67"/>
      <c r="VT67"/>
      <c r="VU67"/>
      <c r="VV67"/>
      <c r="VW67"/>
      <c r="VX67"/>
      <c r="VY67"/>
      <c r="VZ67"/>
      <c r="WA67"/>
      <c r="WB67"/>
      <c r="WC67"/>
      <c r="WD67"/>
      <c r="WE67"/>
      <c r="WF67"/>
      <c r="WG67"/>
    </row>
    <row r="68" spans="1:605" s="19" customFormat="1" ht="12.75" customHeight="1">
      <c r="A68" s="16"/>
      <c r="B68" s="17" t="s">
        <v>93</v>
      </c>
      <c r="C68" s="18"/>
      <c r="D68" s="18">
        <v>25.88</v>
      </c>
      <c r="E68" s="18">
        <v>0.72</v>
      </c>
      <c r="F68" s="18">
        <v>7.14</v>
      </c>
      <c r="G68" s="18">
        <v>2.63</v>
      </c>
      <c r="H68" s="18">
        <v>86.29</v>
      </c>
      <c r="I68" s="27">
        <v>498.09</v>
      </c>
      <c r="J68" s="18">
        <v>2.68</v>
      </c>
      <c r="K68" s="18">
        <v>1.38</v>
      </c>
      <c r="L68" s="18">
        <v>0</v>
      </c>
      <c r="M68" s="18">
        <v>0</v>
      </c>
      <c r="N68" s="18">
        <v>32.93</v>
      </c>
      <c r="O68" s="18">
        <v>46.07</v>
      </c>
      <c r="P68" s="18">
        <v>7.29</v>
      </c>
      <c r="Q68" s="18">
        <v>0</v>
      </c>
      <c r="R68" s="18">
        <v>0</v>
      </c>
      <c r="S68" s="18">
        <v>0.56999999999999995</v>
      </c>
      <c r="T68" s="18">
        <v>6.06</v>
      </c>
      <c r="U68" s="18">
        <v>457.48</v>
      </c>
      <c r="V68" s="18">
        <v>706.01</v>
      </c>
      <c r="W68" s="18">
        <v>273.45</v>
      </c>
      <c r="X68" s="18">
        <v>91.28</v>
      </c>
      <c r="Y68" s="18">
        <v>157.86000000000001</v>
      </c>
      <c r="Z68" s="18">
        <v>9.2799999999999994</v>
      </c>
      <c r="AA68" s="18">
        <v>1021</v>
      </c>
      <c r="AB68" s="18">
        <v>363.5</v>
      </c>
      <c r="AC68" s="18">
        <v>150.68</v>
      </c>
      <c r="AD68" s="18">
        <v>2.78</v>
      </c>
      <c r="AE68" s="18">
        <v>0.18</v>
      </c>
      <c r="AF68" s="18">
        <v>0.41</v>
      </c>
      <c r="AG68" s="18">
        <v>0.77</v>
      </c>
      <c r="AH68" s="18">
        <v>5</v>
      </c>
      <c r="AI68" s="18">
        <v>54.07</v>
      </c>
      <c r="AJ68" s="19">
        <v>0</v>
      </c>
      <c r="AK68" s="19">
        <v>396.01</v>
      </c>
      <c r="AL68" s="19">
        <v>361.34</v>
      </c>
      <c r="AM68" s="19">
        <v>647.22</v>
      </c>
      <c r="AN68" s="19">
        <v>253.66</v>
      </c>
      <c r="AO68" s="19">
        <v>131.1</v>
      </c>
      <c r="AP68" s="19">
        <v>262.89</v>
      </c>
      <c r="AQ68" s="19">
        <v>90.69</v>
      </c>
      <c r="AR68" s="19">
        <v>423.31</v>
      </c>
      <c r="AS68" s="19">
        <v>265.19</v>
      </c>
      <c r="AT68" s="19">
        <v>312.45</v>
      </c>
      <c r="AU68" s="19">
        <v>309.32</v>
      </c>
      <c r="AV68" s="19">
        <v>149.74</v>
      </c>
      <c r="AW68" s="19">
        <v>279.94</v>
      </c>
      <c r="AX68" s="19">
        <v>2211.7399999999998</v>
      </c>
      <c r="AY68" s="19">
        <v>0</v>
      </c>
      <c r="AZ68" s="19">
        <v>706.92</v>
      </c>
      <c r="BA68" s="19">
        <v>362.06</v>
      </c>
      <c r="BB68" s="19">
        <v>238.77</v>
      </c>
      <c r="BC68" s="19">
        <v>158.21</v>
      </c>
      <c r="BD68" s="19">
        <v>0.09</v>
      </c>
      <c r="BE68" s="19">
        <v>0.04</v>
      </c>
      <c r="BF68" s="19">
        <v>0.02</v>
      </c>
      <c r="BG68" s="19">
        <v>0.06</v>
      </c>
      <c r="BH68" s="19">
        <v>0.06</v>
      </c>
      <c r="BI68" s="19">
        <v>0.28999999999999998</v>
      </c>
      <c r="BJ68" s="19">
        <v>0</v>
      </c>
      <c r="BK68" s="19">
        <v>1.21</v>
      </c>
      <c r="BL68" s="19">
        <v>0</v>
      </c>
      <c r="BM68" s="19">
        <v>0.38</v>
      </c>
      <c r="BN68" s="19">
        <v>0.01</v>
      </c>
      <c r="BO68" s="19">
        <v>0.01</v>
      </c>
      <c r="BP68" s="19">
        <v>0</v>
      </c>
      <c r="BQ68" s="19">
        <v>0.05</v>
      </c>
      <c r="BR68" s="19">
        <v>0.11</v>
      </c>
      <c r="BS68" s="19">
        <v>1.07</v>
      </c>
      <c r="BT68" s="19">
        <v>0</v>
      </c>
      <c r="BU68" s="19">
        <v>0</v>
      </c>
      <c r="BV68" s="19">
        <v>1.44</v>
      </c>
      <c r="BW68" s="19">
        <v>0.67</v>
      </c>
      <c r="BX68" s="19">
        <v>0</v>
      </c>
      <c r="BY68" s="19">
        <v>0</v>
      </c>
      <c r="BZ68" s="19">
        <v>0</v>
      </c>
      <c r="CA68" s="19">
        <v>0</v>
      </c>
      <c r="CB68" s="19">
        <v>342.52</v>
      </c>
      <c r="IV68"/>
      <c r="IW68"/>
      <c r="IX68"/>
      <c r="IY68"/>
      <c r="IZ68"/>
      <c r="JA68"/>
      <c r="JB68"/>
      <c r="JC68"/>
      <c r="JD68"/>
      <c r="JE68"/>
      <c r="JF68"/>
      <c r="JG68"/>
      <c r="JH68"/>
      <c r="JI68"/>
      <c r="JJ68"/>
      <c r="JK68"/>
      <c r="JL68"/>
      <c r="JM68"/>
      <c r="JN68"/>
      <c r="JO68"/>
      <c r="JP68"/>
      <c r="JQ68"/>
      <c r="JR68"/>
      <c r="JS68"/>
      <c r="JT68"/>
      <c r="JU68"/>
      <c r="JV68"/>
      <c r="JW68"/>
      <c r="JX68"/>
      <c r="JY68"/>
      <c r="JZ68"/>
      <c r="KA68"/>
      <c r="KB68"/>
      <c r="KC68"/>
      <c r="KD68"/>
      <c r="KE68"/>
      <c r="KF68"/>
      <c r="KG68"/>
      <c r="KH68"/>
      <c r="KI68"/>
      <c r="KJ68"/>
      <c r="KK68"/>
      <c r="KL68"/>
      <c r="KM68"/>
      <c r="KN68"/>
      <c r="KO68"/>
      <c r="KP68"/>
      <c r="KQ68"/>
      <c r="KR68"/>
      <c r="KS68"/>
      <c r="KT68"/>
      <c r="KU68"/>
      <c r="KV68"/>
      <c r="KW68"/>
      <c r="KX68"/>
      <c r="KY68"/>
      <c r="KZ68"/>
      <c r="LA68"/>
      <c r="LB68"/>
      <c r="LC68"/>
      <c r="LD68"/>
      <c r="LE68"/>
      <c r="LF68"/>
      <c r="LG68"/>
      <c r="LH68"/>
      <c r="LI68"/>
      <c r="LJ68"/>
      <c r="LK68"/>
      <c r="LL68"/>
      <c r="LM68"/>
      <c r="LN68"/>
      <c r="LO68"/>
      <c r="LP68"/>
      <c r="LQ68"/>
      <c r="LR68"/>
      <c r="LS68"/>
      <c r="LT68"/>
      <c r="LU68"/>
      <c r="LV68"/>
      <c r="LW68"/>
      <c r="LX68"/>
      <c r="LY68"/>
      <c r="LZ68"/>
      <c r="MA68"/>
      <c r="MB68"/>
      <c r="MC68"/>
      <c r="MD68"/>
      <c r="ME68"/>
      <c r="MF68"/>
      <c r="MG68"/>
      <c r="MH68"/>
      <c r="MI68"/>
      <c r="MJ68"/>
      <c r="MK68"/>
      <c r="ML68"/>
      <c r="MM68"/>
      <c r="MN68"/>
      <c r="MO68"/>
      <c r="MP68"/>
      <c r="MQ68"/>
      <c r="MR68"/>
      <c r="MS68"/>
      <c r="MT68"/>
      <c r="MU68"/>
      <c r="MV68"/>
      <c r="MW68"/>
      <c r="MX68"/>
      <c r="MY68"/>
      <c r="MZ68"/>
      <c r="NA68"/>
      <c r="NB68"/>
      <c r="NC68"/>
      <c r="ND68"/>
      <c r="NE68"/>
      <c r="NF68"/>
      <c r="NG68"/>
      <c r="NH68"/>
      <c r="NI68"/>
      <c r="NJ68"/>
      <c r="NK68"/>
      <c r="NL68"/>
      <c r="NM68"/>
      <c r="NN68"/>
      <c r="NO68"/>
      <c r="NP68"/>
      <c r="NQ68"/>
      <c r="NR68"/>
      <c r="NS68"/>
      <c r="NT68"/>
      <c r="NU68"/>
      <c r="NV68"/>
      <c r="NW68"/>
      <c r="NX68"/>
      <c r="NY68"/>
      <c r="NZ68"/>
      <c r="OA68"/>
      <c r="OB68"/>
      <c r="OC68"/>
      <c r="OD68"/>
      <c r="OE68"/>
      <c r="OF68"/>
      <c r="OG68"/>
      <c r="OH68"/>
      <c r="OI68"/>
      <c r="OJ68"/>
      <c r="OK68"/>
      <c r="OL68"/>
      <c r="OM68"/>
      <c r="ON68"/>
      <c r="OO68"/>
      <c r="OP68"/>
      <c r="OQ68"/>
      <c r="OR68"/>
      <c r="OS68"/>
      <c r="OT68"/>
      <c r="OU68"/>
      <c r="OV68"/>
      <c r="OW68"/>
      <c r="OX68"/>
      <c r="OY68"/>
      <c r="OZ68"/>
      <c r="PA68"/>
      <c r="PB68"/>
      <c r="PC68"/>
      <c r="PD68"/>
      <c r="PE68"/>
      <c r="PF68"/>
      <c r="PG68"/>
      <c r="PH68"/>
      <c r="PI68"/>
      <c r="PJ68"/>
      <c r="PK68"/>
      <c r="PL68"/>
      <c r="PM68"/>
      <c r="PN68"/>
      <c r="PO68"/>
      <c r="PP68"/>
      <c r="PQ68"/>
      <c r="PR68"/>
      <c r="PS68"/>
      <c r="PT68"/>
      <c r="PU68"/>
      <c r="PV68"/>
      <c r="PW68"/>
      <c r="PX68"/>
      <c r="PY68"/>
      <c r="PZ68"/>
      <c r="QA68"/>
      <c r="QB68"/>
      <c r="QC68"/>
      <c r="QD68"/>
      <c r="QE68"/>
      <c r="QF68"/>
      <c r="QG68"/>
      <c r="QH68"/>
      <c r="QI68"/>
      <c r="QJ68"/>
      <c r="QK68"/>
      <c r="QL68"/>
      <c r="QM68"/>
      <c r="QN68"/>
      <c r="QO68"/>
      <c r="QP68"/>
      <c r="QQ68"/>
      <c r="QR68"/>
      <c r="QS68"/>
      <c r="QT68"/>
      <c r="QU68"/>
      <c r="QV68"/>
      <c r="QW68"/>
      <c r="QX68"/>
      <c r="QY68"/>
      <c r="QZ68"/>
      <c r="RA68"/>
      <c r="RB68"/>
      <c r="RC68"/>
      <c r="RD68"/>
      <c r="RE68"/>
      <c r="RF68"/>
      <c r="RG68"/>
      <c r="RH68"/>
      <c r="RI68"/>
      <c r="RJ68"/>
      <c r="RK68"/>
      <c r="RL68"/>
      <c r="RM68"/>
      <c r="RN68"/>
      <c r="RO68"/>
      <c r="RP68"/>
      <c r="RQ68"/>
      <c r="RR68"/>
      <c r="RS68"/>
      <c r="RT68"/>
      <c r="RU68"/>
      <c r="RV68"/>
      <c r="RW68"/>
      <c r="RX68"/>
      <c r="RY68"/>
      <c r="RZ68"/>
      <c r="SA68"/>
      <c r="SB68"/>
      <c r="SC68"/>
      <c r="SD68"/>
      <c r="SE68"/>
      <c r="SF68"/>
      <c r="SG68"/>
      <c r="SH68"/>
      <c r="SI68"/>
      <c r="SJ68"/>
      <c r="SK68"/>
      <c r="SL68"/>
      <c r="SM68"/>
      <c r="SN68"/>
      <c r="SO68"/>
      <c r="SP68"/>
      <c r="SQ68"/>
      <c r="SR68"/>
      <c r="SS68"/>
      <c r="ST68"/>
      <c r="SU68"/>
      <c r="SV68"/>
      <c r="SW68"/>
      <c r="SX68"/>
      <c r="SY68"/>
      <c r="SZ68"/>
      <c r="TA68"/>
      <c r="TB68"/>
      <c r="TC68"/>
      <c r="TD68"/>
      <c r="TE68"/>
      <c r="TF68"/>
      <c r="TG68"/>
      <c r="TH68"/>
      <c r="TI68"/>
      <c r="TJ68"/>
      <c r="TK68"/>
      <c r="TL68"/>
      <c r="TM68"/>
      <c r="TN68"/>
      <c r="TO68"/>
      <c r="TP68"/>
      <c r="TQ68"/>
      <c r="TR68"/>
      <c r="TS68"/>
      <c r="TT68"/>
      <c r="TU68"/>
      <c r="TV68"/>
      <c r="TW68"/>
      <c r="TX68"/>
      <c r="TY68"/>
      <c r="TZ68"/>
      <c r="UA68"/>
      <c r="UB68"/>
      <c r="UC68"/>
      <c r="UD68"/>
      <c r="UE68"/>
      <c r="UF68"/>
      <c r="UG68"/>
      <c r="UH68"/>
      <c r="UI68"/>
      <c r="UJ68"/>
      <c r="UK68"/>
      <c r="UL68"/>
      <c r="UM68"/>
      <c r="UN68"/>
      <c r="UO68"/>
      <c r="UP68"/>
      <c r="UQ68"/>
      <c r="UR68"/>
      <c r="US68"/>
      <c r="UT68"/>
      <c r="UU68"/>
      <c r="UV68"/>
      <c r="UW68"/>
      <c r="UX68"/>
      <c r="UY68"/>
      <c r="UZ68"/>
      <c r="VA68"/>
      <c r="VB68"/>
      <c r="VC68"/>
      <c r="VD68"/>
      <c r="VE68"/>
      <c r="VF68"/>
      <c r="VG68"/>
      <c r="VH68"/>
      <c r="VI68"/>
      <c r="VJ68"/>
      <c r="VK68"/>
      <c r="VL68"/>
      <c r="VM68"/>
      <c r="VN68"/>
      <c r="VO68"/>
      <c r="VP68"/>
      <c r="VQ68"/>
      <c r="VR68"/>
      <c r="VS68"/>
      <c r="VT68"/>
      <c r="VU68"/>
      <c r="VV68"/>
      <c r="VW68"/>
      <c r="VX68"/>
      <c r="VY68"/>
      <c r="VZ68"/>
      <c r="WA68"/>
      <c r="WB68"/>
      <c r="WC68"/>
      <c r="WD68"/>
      <c r="WE68"/>
      <c r="WF68"/>
      <c r="WG68"/>
    </row>
    <row r="69" spans="1:605" ht="12.75" customHeight="1">
      <c r="B69" s="7" t="s">
        <v>96</v>
      </c>
    </row>
    <row r="70" spans="1:605" s="12" customFormat="1" ht="25.5" customHeight="1">
      <c r="A70" s="9" t="str">
        <f>"47/1"</f>
        <v>47/1</v>
      </c>
      <c r="B70" s="10" t="s">
        <v>131</v>
      </c>
      <c r="C70" s="11" t="str">
        <f>"60"</f>
        <v>60</v>
      </c>
      <c r="D70" s="11">
        <v>0.91</v>
      </c>
      <c r="E70" s="11">
        <v>0</v>
      </c>
      <c r="F70" s="11">
        <v>3.68</v>
      </c>
      <c r="G70" s="11">
        <v>3.68</v>
      </c>
      <c r="H70" s="11">
        <v>7.11</v>
      </c>
      <c r="I70" s="25">
        <v>63.738138660000004</v>
      </c>
      <c r="J70" s="11">
        <v>0.48</v>
      </c>
      <c r="K70" s="11">
        <v>2.34</v>
      </c>
      <c r="L70" s="11">
        <v>0</v>
      </c>
      <c r="M70" s="11">
        <v>0</v>
      </c>
      <c r="N70" s="11">
        <v>1.7</v>
      </c>
      <c r="O70" s="11">
        <v>4.46</v>
      </c>
      <c r="P70" s="11">
        <v>0.95</v>
      </c>
      <c r="Q70" s="11">
        <v>0</v>
      </c>
      <c r="R70" s="11">
        <v>0</v>
      </c>
      <c r="S70" s="11">
        <v>0.13</v>
      </c>
      <c r="T70" s="11">
        <v>0.88</v>
      </c>
      <c r="U70" s="11">
        <v>117.87</v>
      </c>
      <c r="V70" s="11">
        <v>185.58</v>
      </c>
      <c r="W70" s="11">
        <v>9.8699999999999992</v>
      </c>
      <c r="X70" s="11">
        <v>13.32</v>
      </c>
      <c r="Y70" s="11">
        <v>28.98</v>
      </c>
      <c r="Z70" s="11">
        <v>0.42</v>
      </c>
      <c r="AA70" s="11">
        <v>0</v>
      </c>
      <c r="AB70" s="11">
        <v>1690.89</v>
      </c>
      <c r="AC70" s="11">
        <v>338.2</v>
      </c>
      <c r="AD70" s="11">
        <v>1.7</v>
      </c>
      <c r="AE70" s="11">
        <v>0.04</v>
      </c>
      <c r="AF70" s="11">
        <v>0.03</v>
      </c>
      <c r="AG70" s="11">
        <v>0.46</v>
      </c>
      <c r="AH70" s="11">
        <v>0.82</v>
      </c>
      <c r="AI70" s="11">
        <v>2.06</v>
      </c>
      <c r="AJ70" s="12">
        <v>0</v>
      </c>
      <c r="AK70" s="12">
        <v>14.53</v>
      </c>
      <c r="AL70" s="12">
        <v>17.940000000000001</v>
      </c>
      <c r="AM70" s="12">
        <v>22.47</v>
      </c>
      <c r="AN70" s="12">
        <v>24.64</v>
      </c>
      <c r="AO70" s="12">
        <v>4.5199999999999996</v>
      </c>
      <c r="AP70" s="12">
        <v>17.47</v>
      </c>
      <c r="AQ70" s="12">
        <v>7.48</v>
      </c>
      <c r="AR70" s="12">
        <v>17.62</v>
      </c>
      <c r="AS70" s="12">
        <v>25.58</v>
      </c>
      <c r="AT70" s="12">
        <v>56.23</v>
      </c>
      <c r="AU70" s="12">
        <v>42.97</v>
      </c>
      <c r="AV70" s="12">
        <v>6.56</v>
      </c>
      <c r="AW70" s="12">
        <v>17.309999999999999</v>
      </c>
      <c r="AX70" s="12">
        <v>105.35</v>
      </c>
      <c r="AY70" s="12">
        <v>0</v>
      </c>
      <c r="AZ70" s="12">
        <v>14.05</v>
      </c>
      <c r="BA70" s="12">
        <v>13.58</v>
      </c>
      <c r="BB70" s="12">
        <v>12.16</v>
      </c>
      <c r="BC70" s="12">
        <v>5.93</v>
      </c>
      <c r="BD70" s="12">
        <v>0</v>
      </c>
      <c r="BE70" s="12">
        <v>0</v>
      </c>
      <c r="BF70" s="12">
        <v>0</v>
      </c>
      <c r="BG70" s="12">
        <v>0</v>
      </c>
      <c r="BH70" s="12">
        <v>0</v>
      </c>
      <c r="BI70" s="12">
        <v>0</v>
      </c>
      <c r="BJ70" s="12">
        <v>0</v>
      </c>
      <c r="BK70" s="12">
        <v>0.24</v>
      </c>
      <c r="BL70" s="12">
        <v>0</v>
      </c>
      <c r="BM70" s="12">
        <v>0.15</v>
      </c>
      <c r="BN70" s="12">
        <v>0.01</v>
      </c>
      <c r="BO70" s="12">
        <v>0.02</v>
      </c>
      <c r="BP70" s="12">
        <v>0</v>
      </c>
      <c r="BQ70" s="12">
        <v>0</v>
      </c>
      <c r="BR70" s="12">
        <v>0</v>
      </c>
      <c r="BS70" s="12">
        <v>0.89</v>
      </c>
      <c r="BT70" s="12">
        <v>0</v>
      </c>
      <c r="BU70" s="12">
        <v>0</v>
      </c>
      <c r="BV70" s="12">
        <v>2.11</v>
      </c>
      <c r="BW70" s="12">
        <v>0</v>
      </c>
      <c r="BX70" s="12">
        <v>0</v>
      </c>
      <c r="BY70" s="12">
        <v>0</v>
      </c>
      <c r="BZ70" s="12">
        <v>0</v>
      </c>
      <c r="CA70" s="12">
        <v>0</v>
      </c>
      <c r="CB70" s="12">
        <v>46.27</v>
      </c>
      <c r="IV70"/>
      <c r="IW70"/>
      <c r="IX70"/>
      <c r="IY70"/>
      <c r="IZ70"/>
      <c r="JA70"/>
      <c r="JB70"/>
      <c r="JC70"/>
      <c r="JD70"/>
      <c r="JE70"/>
      <c r="JF70"/>
      <c r="JG70"/>
      <c r="JH70"/>
      <c r="JI70"/>
      <c r="JJ70"/>
      <c r="JK70"/>
      <c r="JL70"/>
      <c r="JM70"/>
      <c r="JN70"/>
      <c r="JO70"/>
      <c r="JP70"/>
      <c r="JQ70"/>
      <c r="JR70"/>
      <c r="JS70"/>
      <c r="JT70"/>
      <c r="JU70"/>
      <c r="JV70"/>
      <c r="JW70"/>
      <c r="JX70"/>
      <c r="JY70"/>
      <c r="JZ70"/>
      <c r="KA70"/>
      <c r="KB70"/>
      <c r="KC70"/>
      <c r="KD70"/>
      <c r="KE70"/>
      <c r="KF70"/>
      <c r="KG70"/>
      <c r="KH70"/>
      <c r="KI70"/>
      <c r="KJ70"/>
      <c r="KK70"/>
      <c r="KL70"/>
      <c r="KM70"/>
      <c r="KN70"/>
      <c r="KO70"/>
      <c r="KP70"/>
      <c r="KQ70"/>
      <c r="KR70"/>
      <c r="KS70"/>
      <c r="KT70"/>
      <c r="KU70"/>
      <c r="KV70"/>
      <c r="KW70"/>
      <c r="KX70"/>
      <c r="KY70"/>
      <c r="KZ70"/>
      <c r="LA70"/>
      <c r="LB70"/>
      <c r="LC70"/>
      <c r="LD70"/>
      <c r="LE70"/>
      <c r="LF70"/>
      <c r="LG70"/>
      <c r="LH70"/>
      <c r="LI70"/>
      <c r="LJ70"/>
      <c r="LK70"/>
      <c r="LL70"/>
      <c r="LM70"/>
      <c r="LN70"/>
      <c r="LO70"/>
      <c r="LP70"/>
      <c r="LQ70"/>
      <c r="LR70"/>
      <c r="LS70"/>
      <c r="LT70"/>
      <c r="LU70"/>
      <c r="LV70"/>
      <c r="LW70"/>
      <c r="LX70"/>
      <c r="LY70"/>
      <c r="LZ70"/>
      <c r="MA70"/>
      <c r="MB70"/>
      <c r="MC70"/>
      <c r="MD70"/>
      <c r="ME70"/>
      <c r="MF70"/>
      <c r="MG70"/>
      <c r="MH70"/>
      <c r="MI70"/>
      <c r="MJ70"/>
      <c r="MK70"/>
      <c r="ML70"/>
      <c r="MM70"/>
      <c r="MN70"/>
      <c r="MO70"/>
      <c r="MP70"/>
      <c r="MQ70"/>
      <c r="MR70"/>
      <c r="MS70"/>
      <c r="MT70"/>
      <c r="MU70"/>
      <c r="MV70"/>
      <c r="MW70"/>
      <c r="MX70"/>
      <c r="MY70"/>
      <c r="MZ70"/>
      <c r="NA70"/>
      <c r="NB70"/>
      <c r="NC70"/>
      <c r="ND70"/>
      <c r="NE70"/>
      <c r="NF70"/>
      <c r="NG70"/>
      <c r="NH70"/>
      <c r="NI70"/>
      <c r="NJ70"/>
      <c r="NK70"/>
      <c r="NL70"/>
      <c r="NM70"/>
      <c r="NN70"/>
      <c r="NO70"/>
      <c r="NP70"/>
      <c r="NQ70"/>
      <c r="NR70"/>
      <c r="NS70"/>
      <c r="NT70"/>
      <c r="NU70"/>
      <c r="NV70"/>
      <c r="NW70"/>
      <c r="NX70"/>
      <c r="NY70"/>
      <c r="NZ70"/>
      <c r="OA70"/>
      <c r="OB70"/>
      <c r="OC70"/>
      <c r="OD70"/>
      <c r="OE70"/>
      <c r="OF70"/>
      <c r="OG70"/>
      <c r="OH70"/>
      <c r="OI70"/>
      <c r="OJ70"/>
      <c r="OK70"/>
      <c r="OL70"/>
      <c r="OM70"/>
      <c r="ON70"/>
      <c r="OO70"/>
      <c r="OP70"/>
      <c r="OQ70"/>
      <c r="OR70"/>
      <c r="OS70"/>
      <c r="OT70"/>
      <c r="OU70"/>
      <c r="OV70"/>
      <c r="OW70"/>
      <c r="OX70"/>
      <c r="OY70"/>
      <c r="OZ70"/>
      <c r="PA70"/>
      <c r="PB70"/>
      <c r="PC70"/>
      <c r="PD70"/>
      <c r="PE70"/>
      <c r="PF70"/>
      <c r="PG70"/>
      <c r="PH70"/>
      <c r="PI70"/>
      <c r="PJ70"/>
      <c r="PK70"/>
      <c r="PL70"/>
      <c r="PM70"/>
      <c r="PN70"/>
      <c r="PO70"/>
      <c r="PP70"/>
      <c r="PQ70"/>
      <c r="PR70"/>
      <c r="PS70"/>
      <c r="PT70"/>
      <c r="PU70"/>
      <c r="PV70"/>
      <c r="PW70"/>
      <c r="PX70"/>
      <c r="PY70"/>
      <c r="PZ70"/>
      <c r="QA70"/>
      <c r="QB70"/>
      <c r="QC70"/>
      <c r="QD70"/>
      <c r="QE70"/>
      <c r="QF70"/>
      <c r="QG70"/>
      <c r="QH70"/>
      <c r="QI70"/>
      <c r="QJ70"/>
      <c r="QK70"/>
      <c r="QL70"/>
      <c r="QM70"/>
      <c r="QN70"/>
      <c r="QO70"/>
      <c r="QP70"/>
      <c r="QQ70"/>
      <c r="QR70"/>
      <c r="QS70"/>
      <c r="QT70"/>
      <c r="QU70"/>
      <c r="QV70"/>
      <c r="QW70"/>
      <c r="QX70"/>
      <c r="QY70"/>
      <c r="QZ70"/>
      <c r="RA70"/>
      <c r="RB70"/>
      <c r="RC70"/>
      <c r="RD70"/>
      <c r="RE70"/>
      <c r="RF70"/>
      <c r="RG70"/>
      <c r="RH70"/>
      <c r="RI70"/>
      <c r="RJ70"/>
      <c r="RK70"/>
      <c r="RL70"/>
      <c r="RM70"/>
      <c r="RN70"/>
      <c r="RO70"/>
      <c r="RP70"/>
      <c r="RQ70"/>
      <c r="RR70"/>
      <c r="RS70"/>
      <c r="RT70"/>
      <c r="RU70"/>
      <c r="RV70"/>
      <c r="RW70"/>
      <c r="RX70"/>
      <c r="RY70"/>
      <c r="RZ70"/>
      <c r="SA70"/>
      <c r="SB70"/>
      <c r="SC70"/>
      <c r="SD70"/>
      <c r="SE70"/>
      <c r="SF70"/>
      <c r="SG70"/>
      <c r="SH70"/>
      <c r="SI70"/>
      <c r="SJ70"/>
      <c r="SK70"/>
      <c r="SL70"/>
      <c r="SM70"/>
      <c r="SN70"/>
      <c r="SO70"/>
      <c r="SP70"/>
      <c r="SQ70"/>
      <c r="SR70"/>
      <c r="SS70"/>
      <c r="ST70"/>
      <c r="SU70"/>
      <c r="SV70"/>
      <c r="SW70"/>
      <c r="SX70"/>
      <c r="SY70"/>
      <c r="SZ70"/>
      <c r="TA70"/>
      <c r="TB70"/>
      <c r="TC70"/>
      <c r="TD70"/>
      <c r="TE70"/>
      <c r="TF70"/>
      <c r="TG70"/>
      <c r="TH70"/>
      <c r="TI70"/>
      <c r="TJ70"/>
      <c r="TK70"/>
      <c r="TL70"/>
      <c r="TM70"/>
      <c r="TN70"/>
      <c r="TO70"/>
      <c r="TP70"/>
      <c r="TQ70"/>
      <c r="TR70"/>
      <c r="TS70"/>
      <c r="TT70"/>
      <c r="TU70"/>
      <c r="TV70"/>
      <c r="TW70"/>
      <c r="TX70"/>
      <c r="TY70"/>
      <c r="TZ70"/>
      <c r="UA70"/>
      <c r="UB70"/>
      <c r="UC70"/>
      <c r="UD70"/>
      <c r="UE70"/>
      <c r="UF70"/>
      <c r="UG70"/>
      <c r="UH70"/>
      <c r="UI70"/>
      <c r="UJ70"/>
      <c r="UK70"/>
      <c r="UL70"/>
      <c r="UM70"/>
      <c r="UN70"/>
      <c r="UO70"/>
      <c r="UP70"/>
      <c r="UQ70"/>
      <c r="UR70"/>
      <c r="US70"/>
      <c r="UT70"/>
      <c r="UU70"/>
      <c r="UV70"/>
      <c r="UW70"/>
      <c r="UX70"/>
      <c r="UY70"/>
      <c r="UZ70"/>
      <c r="VA70"/>
      <c r="VB70"/>
      <c r="VC70"/>
      <c r="VD70"/>
      <c r="VE70"/>
      <c r="VF70"/>
      <c r="VG70"/>
      <c r="VH70"/>
      <c r="VI70"/>
      <c r="VJ70"/>
      <c r="VK70"/>
      <c r="VL70"/>
      <c r="VM70"/>
      <c r="VN70"/>
      <c r="VO70"/>
      <c r="VP70"/>
      <c r="VQ70"/>
      <c r="VR70"/>
      <c r="VS70"/>
      <c r="VT70"/>
      <c r="VU70"/>
      <c r="VV70"/>
      <c r="VW70"/>
      <c r="VX70"/>
      <c r="VY70"/>
      <c r="VZ70"/>
      <c r="WA70"/>
      <c r="WB70"/>
      <c r="WC70"/>
      <c r="WD70"/>
      <c r="WE70"/>
      <c r="WF70"/>
      <c r="WG70"/>
    </row>
    <row r="71" spans="1:605" s="12" customFormat="1" ht="12.75" customHeight="1">
      <c r="A71" s="9" t="str">
        <f>"22/2"</f>
        <v>22/2</v>
      </c>
      <c r="B71" s="10" t="s">
        <v>132</v>
      </c>
      <c r="C71" s="11" t="str">
        <f>"250"</f>
        <v>250</v>
      </c>
      <c r="D71" s="11">
        <v>2.4300000000000002</v>
      </c>
      <c r="E71" s="11">
        <v>0.04</v>
      </c>
      <c r="F71" s="11">
        <v>3.83</v>
      </c>
      <c r="G71" s="11">
        <v>0.28000000000000003</v>
      </c>
      <c r="H71" s="11">
        <v>15.8</v>
      </c>
      <c r="I71" s="25">
        <v>106.16771199999998</v>
      </c>
      <c r="J71" s="11">
        <v>2.4</v>
      </c>
      <c r="K71" s="11">
        <v>0.11</v>
      </c>
      <c r="L71" s="11">
        <v>0</v>
      </c>
      <c r="M71" s="11">
        <v>0</v>
      </c>
      <c r="N71" s="11">
        <v>1.75</v>
      </c>
      <c r="O71" s="11">
        <v>12.89</v>
      </c>
      <c r="P71" s="11">
        <v>1.1599999999999999</v>
      </c>
      <c r="Q71" s="11">
        <v>0</v>
      </c>
      <c r="R71" s="11">
        <v>0</v>
      </c>
      <c r="S71" s="11">
        <v>0.05</v>
      </c>
      <c r="T71" s="11">
        <v>0.85</v>
      </c>
      <c r="U71" s="11">
        <v>195.35</v>
      </c>
      <c r="V71" s="11">
        <v>59.54</v>
      </c>
      <c r="W71" s="11">
        <v>11.66</v>
      </c>
      <c r="X71" s="11">
        <v>7.82</v>
      </c>
      <c r="Y71" s="11">
        <v>27.36</v>
      </c>
      <c r="Z71" s="11">
        <v>0.46</v>
      </c>
      <c r="AA71" s="11">
        <v>20</v>
      </c>
      <c r="AB71" s="11">
        <v>1093.5</v>
      </c>
      <c r="AC71" s="11">
        <v>222.5</v>
      </c>
      <c r="AD71" s="11">
        <v>0.41</v>
      </c>
      <c r="AE71" s="11">
        <v>0.04</v>
      </c>
      <c r="AF71" s="11">
        <v>0.02</v>
      </c>
      <c r="AG71" s="11">
        <v>0.31</v>
      </c>
      <c r="AH71" s="11">
        <v>0.74</v>
      </c>
      <c r="AI71" s="11">
        <v>0.52</v>
      </c>
      <c r="AJ71" s="12">
        <v>0</v>
      </c>
      <c r="AK71" s="12">
        <v>99.57</v>
      </c>
      <c r="AL71" s="12">
        <v>90.7</v>
      </c>
      <c r="AM71" s="12">
        <v>167.78</v>
      </c>
      <c r="AN71" s="12">
        <v>55.52</v>
      </c>
      <c r="AO71" s="12">
        <v>32.1</v>
      </c>
      <c r="AP71" s="12">
        <v>66.989999999999995</v>
      </c>
      <c r="AQ71" s="12">
        <v>22.69</v>
      </c>
      <c r="AR71" s="12">
        <v>104.27</v>
      </c>
      <c r="AS71" s="12">
        <v>71.930000000000007</v>
      </c>
      <c r="AT71" s="12">
        <v>84.49</v>
      </c>
      <c r="AU71" s="12">
        <v>83.45</v>
      </c>
      <c r="AV71" s="12">
        <v>42.69</v>
      </c>
      <c r="AW71" s="12">
        <v>73.41</v>
      </c>
      <c r="AX71" s="12">
        <v>640.35</v>
      </c>
      <c r="AY71" s="12">
        <v>0</v>
      </c>
      <c r="AZ71" s="12">
        <v>197.57</v>
      </c>
      <c r="BA71" s="12">
        <v>105.06</v>
      </c>
      <c r="BB71" s="12">
        <v>53.41</v>
      </c>
      <c r="BC71" s="12">
        <v>41.26</v>
      </c>
      <c r="BD71" s="12">
        <v>0.13</v>
      </c>
      <c r="BE71" s="12">
        <v>0.06</v>
      </c>
      <c r="BF71" s="12">
        <v>0.03</v>
      </c>
      <c r="BG71" s="12">
        <v>7.0000000000000007E-2</v>
      </c>
      <c r="BH71" s="12">
        <v>0.08</v>
      </c>
      <c r="BI71" s="12">
        <v>0.39</v>
      </c>
      <c r="BJ71" s="12">
        <v>0</v>
      </c>
      <c r="BK71" s="12">
        <v>1.1200000000000001</v>
      </c>
      <c r="BL71" s="12">
        <v>0</v>
      </c>
      <c r="BM71" s="12">
        <v>0.34</v>
      </c>
      <c r="BN71" s="12">
        <v>0</v>
      </c>
      <c r="BO71" s="12">
        <v>0</v>
      </c>
      <c r="BP71" s="12">
        <v>0</v>
      </c>
      <c r="BQ71" s="12">
        <v>0.08</v>
      </c>
      <c r="BR71" s="12">
        <v>0.12</v>
      </c>
      <c r="BS71" s="12">
        <v>0.89</v>
      </c>
      <c r="BT71" s="12">
        <v>0</v>
      </c>
      <c r="BU71" s="12">
        <v>0</v>
      </c>
      <c r="BV71" s="12">
        <v>0.13</v>
      </c>
      <c r="BW71" s="12">
        <v>0.01</v>
      </c>
      <c r="BX71" s="12">
        <v>0</v>
      </c>
      <c r="BY71" s="12">
        <v>0</v>
      </c>
      <c r="BZ71" s="12">
        <v>0</v>
      </c>
      <c r="CA71" s="12">
        <v>0</v>
      </c>
      <c r="CB71" s="12">
        <v>19.53</v>
      </c>
      <c r="IV71"/>
      <c r="IW71"/>
      <c r="IX71"/>
      <c r="IY71"/>
      <c r="IZ71"/>
      <c r="JA71"/>
      <c r="JB71"/>
      <c r="JC71"/>
      <c r="JD71"/>
      <c r="JE71"/>
      <c r="JF71"/>
      <c r="JG71"/>
      <c r="JH71"/>
      <c r="JI71"/>
      <c r="JJ71"/>
      <c r="JK71"/>
      <c r="JL71"/>
      <c r="JM71"/>
      <c r="JN71"/>
      <c r="JO71"/>
      <c r="JP71"/>
      <c r="JQ71"/>
      <c r="JR71"/>
      <c r="JS71"/>
      <c r="JT71"/>
      <c r="JU71"/>
      <c r="JV71"/>
      <c r="JW71"/>
      <c r="JX71"/>
      <c r="JY71"/>
      <c r="JZ71"/>
      <c r="KA71"/>
      <c r="KB71"/>
      <c r="KC71"/>
      <c r="KD71"/>
      <c r="KE71"/>
      <c r="KF71"/>
      <c r="KG71"/>
      <c r="KH71"/>
      <c r="KI71"/>
      <c r="KJ71"/>
      <c r="KK71"/>
      <c r="KL71"/>
      <c r="KM71"/>
      <c r="KN71"/>
      <c r="KO71"/>
      <c r="KP71"/>
      <c r="KQ71"/>
      <c r="KR71"/>
      <c r="KS71"/>
      <c r="KT71"/>
      <c r="KU71"/>
      <c r="KV71"/>
      <c r="KW71"/>
      <c r="KX71"/>
      <c r="KY71"/>
      <c r="KZ71"/>
      <c r="LA71"/>
      <c r="LB71"/>
      <c r="LC71"/>
      <c r="LD71"/>
      <c r="LE71"/>
      <c r="LF71"/>
      <c r="LG71"/>
      <c r="LH71"/>
      <c r="LI71"/>
      <c r="LJ71"/>
      <c r="LK71"/>
      <c r="LL71"/>
      <c r="LM71"/>
      <c r="LN71"/>
      <c r="LO71"/>
      <c r="LP71"/>
      <c r="LQ71"/>
      <c r="LR71"/>
      <c r="LS71"/>
      <c r="LT71"/>
      <c r="LU71"/>
      <c r="LV71"/>
      <c r="LW71"/>
      <c r="LX71"/>
      <c r="LY71"/>
      <c r="LZ71"/>
      <c r="MA71"/>
      <c r="MB71"/>
      <c r="MC71"/>
      <c r="MD71"/>
      <c r="ME71"/>
      <c r="MF71"/>
      <c r="MG71"/>
      <c r="MH71"/>
      <c r="MI71"/>
      <c r="MJ71"/>
      <c r="MK71"/>
      <c r="ML71"/>
      <c r="MM71"/>
      <c r="MN71"/>
      <c r="MO71"/>
      <c r="MP71"/>
      <c r="MQ71"/>
      <c r="MR71"/>
      <c r="MS71"/>
      <c r="MT71"/>
      <c r="MU71"/>
      <c r="MV71"/>
      <c r="MW71"/>
      <c r="MX71"/>
      <c r="MY71"/>
      <c r="MZ71"/>
      <c r="NA71"/>
      <c r="NB71"/>
      <c r="NC71"/>
      <c r="ND71"/>
      <c r="NE71"/>
      <c r="NF71"/>
      <c r="NG71"/>
      <c r="NH71"/>
      <c r="NI71"/>
      <c r="NJ71"/>
      <c r="NK71"/>
      <c r="NL71"/>
      <c r="NM71"/>
      <c r="NN71"/>
      <c r="NO71"/>
      <c r="NP71"/>
      <c r="NQ71"/>
      <c r="NR71"/>
      <c r="NS71"/>
      <c r="NT71"/>
      <c r="NU71"/>
      <c r="NV71"/>
      <c r="NW71"/>
      <c r="NX71"/>
      <c r="NY71"/>
      <c r="NZ71"/>
      <c r="OA71"/>
      <c r="OB71"/>
      <c r="OC71"/>
      <c r="OD71"/>
      <c r="OE71"/>
      <c r="OF71"/>
      <c r="OG71"/>
      <c r="OH71"/>
      <c r="OI71"/>
      <c r="OJ71"/>
      <c r="OK71"/>
      <c r="OL71"/>
      <c r="OM71"/>
      <c r="ON71"/>
      <c r="OO71"/>
      <c r="OP71"/>
      <c r="OQ71"/>
      <c r="OR71"/>
      <c r="OS71"/>
      <c r="OT71"/>
      <c r="OU71"/>
      <c r="OV71"/>
      <c r="OW71"/>
      <c r="OX71"/>
      <c r="OY71"/>
      <c r="OZ71"/>
      <c r="PA71"/>
      <c r="PB71"/>
      <c r="PC71"/>
      <c r="PD71"/>
      <c r="PE71"/>
      <c r="PF71"/>
      <c r="PG71"/>
      <c r="PH71"/>
      <c r="PI71"/>
      <c r="PJ71"/>
      <c r="PK71"/>
      <c r="PL71"/>
      <c r="PM71"/>
      <c r="PN71"/>
      <c r="PO71"/>
      <c r="PP71"/>
      <c r="PQ71"/>
      <c r="PR71"/>
      <c r="PS71"/>
      <c r="PT71"/>
      <c r="PU71"/>
      <c r="PV71"/>
      <c r="PW71"/>
      <c r="PX71"/>
      <c r="PY71"/>
      <c r="PZ71"/>
      <c r="QA71"/>
      <c r="QB71"/>
      <c r="QC71"/>
      <c r="QD71"/>
      <c r="QE71"/>
      <c r="QF71"/>
      <c r="QG71"/>
      <c r="QH71"/>
      <c r="QI71"/>
      <c r="QJ71"/>
      <c r="QK71"/>
      <c r="QL71"/>
      <c r="QM71"/>
      <c r="QN71"/>
      <c r="QO71"/>
      <c r="QP71"/>
      <c r="QQ71"/>
      <c r="QR71"/>
      <c r="QS71"/>
      <c r="QT71"/>
      <c r="QU71"/>
      <c r="QV71"/>
      <c r="QW71"/>
      <c r="QX71"/>
      <c r="QY71"/>
      <c r="QZ71"/>
      <c r="RA71"/>
      <c r="RB71"/>
      <c r="RC71"/>
      <c r="RD71"/>
      <c r="RE71"/>
      <c r="RF71"/>
      <c r="RG71"/>
      <c r="RH71"/>
      <c r="RI71"/>
      <c r="RJ71"/>
      <c r="RK71"/>
      <c r="RL71"/>
      <c r="RM71"/>
      <c r="RN71"/>
      <c r="RO71"/>
      <c r="RP71"/>
      <c r="RQ71"/>
      <c r="RR71"/>
      <c r="RS71"/>
      <c r="RT71"/>
      <c r="RU71"/>
      <c r="RV71"/>
      <c r="RW71"/>
      <c r="RX71"/>
      <c r="RY71"/>
      <c r="RZ71"/>
      <c r="SA71"/>
      <c r="SB71"/>
      <c r="SC71"/>
      <c r="SD71"/>
      <c r="SE71"/>
      <c r="SF71"/>
      <c r="SG71"/>
      <c r="SH71"/>
      <c r="SI71"/>
      <c r="SJ71"/>
      <c r="SK71"/>
      <c r="SL71"/>
      <c r="SM71"/>
      <c r="SN71"/>
      <c r="SO71"/>
      <c r="SP71"/>
      <c r="SQ71"/>
      <c r="SR71"/>
      <c r="SS71"/>
      <c r="ST71"/>
      <c r="SU71"/>
      <c r="SV71"/>
      <c r="SW71"/>
      <c r="SX71"/>
      <c r="SY71"/>
      <c r="SZ71"/>
      <c r="TA71"/>
      <c r="TB71"/>
      <c r="TC71"/>
      <c r="TD71"/>
      <c r="TE71"/>
      <c r="TF71"/>
      <c r="TG71"/>
      <c r="TH71"/>
      <c r="TI71"/>
      <c r="TJ71"/>
      <c r="TK71"/>
      <c r="TL71"/>
      <c r="TM71"/>
      <c r="TN71"/>
      <c r="TO71"/>
      <c r="TP71"/>
      <c r="TQ71"/>
      <c r="TR71"/>
      <c r="TS71"/>
      <c r="TT71"/>
      <c r="TU71"/>
      <c r="TV71"/>
      <c r="TW71"/>
      <c r="TX71"/>
      <c r="TY71"/>
      <c r="TZ71"/>
      <c r="UA71"/>
      <c r="UB71"/>
      <c r="UC71"/>
      <c r="UD71"/>
      <c r="UE71"/>
      <c r="UF71"/>
      <c r="UG71"/>
      <c r="UH71"/>
      <c r="UI71"/>
      <c r="UJ71"/>
      <c r="UK71"/>
      <c r="UL71"/>
      <c r="UM71"/>
      <c r="UN71"/>
      <c r="UO71"/>
      <c r="UP71"/>
      <c r="UQ71"/>
      <c r="UR71"/>
      <c r="US71"/>
      <c r="UT71"/>
      <c r="UU71"/>
      <c r="UV71"/>
      <c r="UW71"/>
      <c r="UX71"/>
      <c r="UY71"/>
      <c r="UZ71"/>
      <c r="VA71"/>
      <c r="VB71"/>
      <c r="VC71"/>
      <c r="VD71"/>
      <c r="VE71"/>
      <c r="VF71"/>
      <c r="VG71"/>
      <c r="VH71"/>
      <c r="VI71"/>
      <c r="VJ71"/>
      <c r="VK71"/>
      <c r="VL71"/>
      <c r="VM71"/>
      <c r="VN71"/>
      <c r="VO71"/>
      <c r="VP71"/>
      <c r="VQ71"/>
      <c r="VR71"/>
      <c r="VS71"/>
      <c r="VT71"/>
      <c r="VU71"/>
      <c r="VV71"/>
      <c r="VW71"/>
      <c r="VX71"/>
      <c r="VY71"/>
      <c r="VZ71"/>
      <c r="WA71"/>
      <c r="WB71"/>
      <c r="WC71"/>
      <c r="WD71"/>
      <c r="WE71"/>
      <c r="WF71"/>
      <c r="WG71"/>
    </row>
    <row r="72" spans="1:605" s="12" customFormat="1" ht="12.75" customHeight="1">
      <c r="A72" s="9" t="str">
        <f>"4/9"</f>
        <v>4/9</v>
      </c>
      <c r="B72" s="10" t="s">
        <v>170</v>
      </c>
      <c r="C72" s="11" t="str">
        <f>"250"</f>
        <v>250</v>
      </c>
      <c r="D72" s="11">
        <v>26.11</v>
      </c>
      <c r="E72" s="11">
        <v>0</v>
      </c>
      <c r="F72" s="11">
        <v>4.88</v>
      </c>
      <c r="G72" s="11">
        <v>2.72</v>
      </c>
      <c r="H72" s="11">
        <v>47.91</v>
      </c>
      <c r="I72" s="25">
        <v>338.58554999999996</v>
      </c>
      <c r="J72" s="11">
        <v>0.55000000000000004</v>
      </c>
      <c r="K72" s="11">
        <v>1.95</v>
      </c>
      <c r="L72" s="11">
        <v>0</v>
      </c>
      <c r="M72" s="11">
        <v>0</v>
      </c>
      <c r="N72" s="11">
        <v>2.92</v>
      </c>
      <c r="O72" s="11">
        <v>42.33</v>
      </c>
      <c r="P72" s="11">
        <v>2.66</v>
      </c>
      <c r="Q72" s="11">
        <v>0</v>
      </c>
      <c r="R72" s="11">
        <v>0</v>
      </c>
      <c r="S72" s="11">
        <v>0.09</v>
      </c>
      <c r="T72" s="11">
        <v>1.25</v>
      </c>
      <c r="U72" s="11">
        <v>122.86</v>
      </c>
      <c r="V72" s="11">
        <v>66.989999999999995</v>
      </c>
      <c r="W72" s="11">
        <v>13.07</v>
      </c>
      <c r="X72" s="11">
        <v>28.46</v>
      </c>
      <c r="Y72" s="11">
        <v>74.650000000000006</v>
      </c>
      <c r="Z72" s="11">
        <v>0.68</v>
      </c>
      <c r="AA72" s="11">
        <v>0</v>
      </c>
      <c r="AB72" s="11">
        <v>2040</v>
      </c>
      <c r="AC72" s="11">
        <v>340</v>
      </c>
      <c r="AD72" s="11">
        <v>1.65</v>
      </c>
      <c r="AE72" s="11">
        <v>0.04</v>
      </c>
      <c r="AF72" s="11">
        <v>0.02</v>
      </c>
      <c r="AG72" s="11">
        <v>0.91</v>
      </c>
      <c r="AH72" s="11">
        <v>2.19</v>
      </c>
      <c r="AI72" s="11">
        <v>0.77</v>
      </c>
      <c r="AJ72" s="12">
        <v>0</v>
      </c>
      <c r="AK72" s="12">
        <v>225.82</v>
      </c>
      <c r="AL72" s="12">
        <v>177.62</v>
      </c>
      <c r="AM72" s="12">
        <v>330.38</v>
      </c>
      <c r="AN72" s="12">
        <v>141.54</v>
      </c>
      <c r="AO72" s="12">
        <v>84.9</v>
      </c>
      <c r="AP72" s="12">
        <v>130.18</v>
      </c>
      <c r="AQ72" s="12">
        <v>53.43</v>
      </c>
      <c r="AR72" s="12">
        <v>197.89</v>
      </c>
      <c r="AS72" s="12">
        <v>210.93</v>
      </c>
      <c r="AT72" s="12">
        <v>272.52</v>
      </c>
      <c r="AU72" s="12">
        <v>302.54000000000002</v>
      </c>
      <c r="AV72" s="12">
        <v>90.91</v>
      </c>
      <c r="AW72" s="12">
        <v>171.48</v>
      </c>
      <c r="AX72" s="12">
        <v>662.38</v>
      </c>
      <c r="AY72" s="12">
        <v>0</v>
      </c>
      <c r="AZ72" s="12">
        <v>176.86</v>
      </c>
      <c r="BA72" s="12">
        <v>177.31</v>
      </c>
      <c r="BB72" s="12">
        <v>154.13999999999999</v>
      </c>
      <c r="BC72" s="12">
        <v>73.349999999999994</v>
      </c>
      <c r="BD72" s="12">
        <v>0</v>
      </c>
      <c r="BE72" s="12">
        <v>0</v>
      </c>
      <c r="BF72" s="12">
        <v>0</v>
      </c>
      <c r="BG72" s="12">
        <v>0</v>
      </c>
      <c r="BH72" s="12">
        <v>0</v>
      </c>
      <c r="BI72" s="12">
        <v>0</v>
      </c>
      <c r="BJ72" s="12">
        <v>0</v>
      </c>
      <c r="BK72" s="12">
        <v>0.22</v>
      </c>
      <c r="BL72" s="12">
        <v>0</v>
      </c>
      <c r="BM72" s="12">
        <v>0.11</v>
      </c>
      <c r="BN72" s="12">
        <v>0.01</v>
      </c>
      <c r="BO72" s="12">
        <v>0.02</v>
      </c>
      <c r="BP72" s="12">
        <v>0</v>
      </c>
      <c r="BQ72" s="12">
        <v>0</v>
      </c>
      <c r="BR72" s="12">
        <v>0</v>
      </c>
      <c r="BS72" s="12">
        <v>0.68</v>
      </c>
      <c r="BT72" s="12">
        <v>0</v>
      </c>
      <c r="BU72" s="12">
        <v>0</v>
      </c>
      <c r="BV72" s="12">
        <v>1.42</v>
      </c>
      <c r="BW72" s="12">
        <v>0</v>
      </c>
      <c r="BX72" s="12">
        <v>0</v>
      </c>
      <c r="BY72" s="12">
        <v>0</v>
      </c>
      <c r="BZ72" s="12">
        <v>0</v>
      </c>
      <c r="CA72" s="12">
        <v>0</v>
      </c>
      <c r="CB72" s="12">
        <v>245.33</v>
      </c>
      <c r="IV72"/>
      <c r="IW72"/>
      <c r="IX72"/>
      <c r="IY72"/>
      <c r="IZ72"/>
      <c r="JA72"/>
      <c r="JB72"/>
      <c r="JC72"/>
      <c r="JD72"/>
      <c r="JE72"/>
      <c r="JF72"/>
      <c r="JG72"/>
      <c r="JH72"/>
      <c r="JI72"/>
      <c r="JJ72"/>
      <c r="JK72"/>
      <c r="JL72"/>
      <c r="JM72"/>
      <c r="JN72"/>
      <c r="JO72"/>
      <c r="JP72"/>
      <c r="JQ72"/>
      <c r="JR72"/>
      <c r="JS72"/>
      <c r="JT72"/>
      <c r="JU72"/>
      <c r="JV72"/>
      <c r="JW72"/>
      <c r="JX72"/>
      <c r="JY72"/>
      <c r="JZ72"/>
      <c r="KA72"/>
      <c r="KB72"/>
      <c r="KC72"/>
      <c r="KD72"/>
      <c r="KE72"/>
      <c r="KF72"/>
      <c r="KG72"/>
      <c r="KH72"/>
      <c r="KI72"/>
      <c r="KJ72"/>
      <c r="KK72"/>
      <c r="KL72"/>
      <c r="KM72"/>
      <c r="KN72"/>
      <c r="KO72"/>
      <c r="KP72"/>
      <c r="KQ72"/>
      <c r="KR72"/>
      <c r="KS72"/>
      <c r="KT72"/>
      <c r="KU72"/>
      <c r="KV72"/>
      <c r="KW72"/>
      <c r="KX72"/>
      <c r="KY72"/>
      <c r="KZ72"/>
      <c r="LA72"/>
      <c r="LB72"/>
      <c r="LC72"/>
      <c r="LD72"/>
      <c r="LE72"/>
      <c r="LF72"/>
      <c r="LG72"/>
      <c r="LH72"/>
      <c r="LI72"/>
      <c r="LJ72"/>
      <c r="LK72"/>
      <c r="LL72"/>
      <c r="LM72"/>
      <c r="LN72"/>
      <c r="LO72"/>
      <c r="LP72"/>
      <c r="LQ72"/>
      <c r="LR72"/>
      <c r="LS72"/>
      <c r="LT72"/>
      <c r="LU72"/>
      <c r="LV72"/>
      <c r="LW72"/>
      <c r="LX72"/>
      <c r="LY72"/>
      <c r="LZ72"/>
      <c r="MA72"/>
      <c r="MB72"/>
      <c r="MC72"/>
      <c r="MD72"/>
      <c r="ME72"/>
      <c r="MF72"/>
      <c r="MG72"/>
      <c r="MH72"/>
      <c r="MI72"/>
      <c r="MJ72"/>
      <c r="MK72"/>
      <c r="ML72"/>
      <c r="MM72"/>
      <c r="MN72"/>
      <c r="MO72"/>
      <c r="MP72"/>
      <c r="MQ72"/>
      <c r="MR72"/>
      <c r="MS72"/>
      <c r="MT72"/>
      <c r="MU72"/>
      <c r="MV72"/>
      <c r="MW72"/>
      <c r="MX72"/>
      <c r="MY72"/>
      <c r="MZ72"/>
      <c r="NA72"/>
      <c r="NB72"/>
      <c r="NC72"/>
      <c r="ND72"/>
      <c r="NE72"/>
      <c r="NF72"/>
      <c r="NG72"/>
      <c r="NH72"/>
      <c r="NI72"/>
      <c r="NJ72"/>
      <c r="NK72"/>
      <c r="NL72"/>
      <c r="NM72"/>
      <c r="NN72"/>
      <c r="NO72"/>
      <c r="NP72"/>
      <c r="NQ72"/>
      <c r="NR72"/>
      <c r="NS72"/>
      <c r="NT72"/>
      <c r="NU72"/>
      <c r="NV72"/>
      <c r="NW72"/>
      <c r="NX72"/>
      <c r="NY72"/>
      <c r="NZ72"/>
      <c r="OA72"/>
      <c r="OB72"/>
      <c r="OC72"/>
      <c r="OD72"/>
      <c r="OE72"/>
      <c r="OF72"/>
      <c r="OG72"/>
      <c r="OH72"/>
      <c r="OI72"/>
      <c r="OJ72"/>
      <c r="OK72"/>
      <c r="OL72"/>
      <c r="OM72"/>
      <c r="ON72"/>
      <c r="OO72"/>
      <c r="OP72"/>
      <c r="OQ72"/>
      <c r="OR72"/>
      <c r="OS72"/>
      <c r="OT72"/>
      <c r="OU72"/>
      <c r="OV72"/>
      <c r="OW72"/>
      <c r="OX72"/>
      <c r="OY72"/>
      <c r="OZ72"/>
      <c r="PA72"/>
      <c r="PB72"/>
      <c r="PC72"/>
      <c r="PD72"/>
      <c r="PE72"/>
      <c r="PF72"/>
      <c r="PG72"/>
      <c r="PH72"/>
      <c r="PI72"/>
      <c r="PJ72"/>
      <c r="PK72"/>
      <c r="PL72"/>
      <c r="PM72"/>
      <c r="PN72"/>
      <c r="PO72"/>
      <c r="PP72"/>
      <c r="PQ72"/>
      <c r="PR72"/>
      <c r="PS72"/>
      <c r="PT72"/>
      <c r="PU72"/>
      <c r="PV72"/>
      <c r="PW72"/>
      <c r="PX72"/>
      <c r="PY72"/>
      <c r="PZ72"/>
      <c r="QA72"/>
      <c r="QB72"/>
      <c r="QC72"/>
      <c r="QD72"/>
      <c r="QE72"/>
      <c r="QF72"/>
      <c r="QG72"/>
      <c r="QH72"/>
      <c r="QI72"/>
      <c r="QJ72"/>
      <c r="QK72"/>
      <c r="QL72"/>
      <c r="QM72"/>
      <c r="QN72"/>
      <c r="QO72"/>
      <c r="QP72"/>
      <c r="QQ72"/>
      <c r="QR72"/>
      <c r="QS72"/>
      <c r="QT72"/>
      <c r="QU72"/>
      <c r="QV72"/>
      <c r="QW72"/>
      <c r="QX72"/>
      <c r="QY72"/>
      <c r="QZ72"/>
      <c r="RA72"/>
      <c r="RB72"/>
      <c r="RC72"/>
      <c r="RD72"/>
      <c r="RE72"/>
      <c r="RF72"/>
      <c r="RG72"/>
      <c r="RH72"/>
      <c r="RI72"/>
      <c r="RJ72"/>
      <c r="RK72"/>
      <c r="RL72"/>
      <c r="RM72"/>
      <c r="RN72"/>
      <c r="RO72"/>
      <c r="RP72"/>
      <c r="RQ72"/>
      <c r="RR72"/>
      <c r="RS72"/>
      <c r="RT72"/>
      <c r="RU72"/>
      <c r="RV72"/>
      <c r="RW72"/>
      <c r="RX72"/>
      <c r="RY72"/>
      <c r="RZ72"/>
      <c r="SA72"/>
      <c r="SB72"/>
      <c r="SC72"/>
      <c r="SD72"/>
      <c r="SE72"/>
      <c r="SF72"/>
      <c r="SG72"/>
      <c r="SH72"/>
      <c r="SI72"/>
      <c r="SJ72"/>
      <c r="SK72"/>
      <c r="SL72"/>
      <c r="SM72"/>
      <c r="SN72"/>
      <c r="SO72"/>
      <c r="SP72"/>
      <c r="SQ72"/>
      <c r="SR72"/>
      <c r="SS72"/>
      <c r="ST72"/>
      <c r="SU72"/>
      <c r="SV72"/>
      <c r="SW72"/>
      <c r="SX72"/>
      <c r="SY72"/>
      <c r="SZ72"/>
      <c r="TA72"/>
      <c r="TB72"/>
      <c r="TC72"/>
      <c r="TD72"/>
      <c r="TE72"/>
      <c r="TF72"/>
      <c r="TG72"/>
      <c r="TH72"/>
      <c r="TI72"/>
      <c r="TJ72"/>
      <c r="TK72"/>
      <c r="TL72"/>
      <c r="TM72"/>
      <c r="TN72"/>
      <c r="TO72"/>
      <c r="TP72"/>
      <c r="TQ72"/>
      <c r="TR72"/>
      <c r="TS72"/>
      <c r="TT72"/>
      <c r="TU72"/>
      <c r="TV72"/>
      <c r="TW72"/>
      <c r="TX72"/>
      <c r="TY72"/>
      <c r="TZ72"/>
      <c r="UA72"/>
      <c r="UB72"/>
      <c r="UC72"/>
      <c r="UD72"/>
      <c r="UE72"/>
      <c r="UF72"/>
      <c r="UG72"/>
      <c r="UH72"/>
      <c r="UI72"/>
      <c r="UJ72"/>
      <c r="UK72"/>
      <c r="UL72"/>
      <c r="UM72"/>
      <c r="UN72"/>
      <c r="UO72"/>
      <c r="UP72"/>
      <c r="UQ72"/>
      <c r="UR72"/>
      <c r="US72"/>
      <c r="UT72"/>
      <c r="UU72"/>
      <c r="UV72"/>
      <c r="UW72"/>
      <c r="UX72"/>
      <c r="UY72"/>
      <c r="UZ72"/>
      <c r="VA72"/>
      <c r="VB72"/>
      <c r="VC72"/>
      <c r="VD72"/>
      <c r="VE72"/>
      <c r="VF72"/>
      <c r="VG72"/>
      <c r="VH72"/>
      <c r="VI72"/>
      <c r="VJ72"/>
      <c r="VK72"/>
      <c r="VL72"/>
      <c r="VM72"/>
      <c r="VN72"/>
      <c r="VO72"/>
      <c r="VP72"/>
      <c r="VQ72"/>
      <c r="VR72"/>
      <c r="VS72"/>
      <c r="VT72"/>
      <c r="VU72"/>
      <c r="VV72"/>
      <c r="VW72"/>
      <c r="VX72"/>
      <c r="VY72"/>
      <c r="VZ72"/>
      <c r="WA72"/>
      <c r="WB72"/>
      <c r="WC72"/>
      <c r="WD72"/>
      <c r="WE72"/>
      <c r="WF72"/>
      <c r="WG72"/>
    </row>
    <row r="73" spans="1:605" s="12" customFormat="1" ht="12.75" customHeight="1">
      <c r="A73" s="9" t="str">
        <f>"6/10"</f>
        <v>6/10</v>
      </c>
      <c r="B73" s="10" t="s">
        <v>102</v>
      </c>
      <c r="C73" s="11" t="str">
        <f>"200"</f>
        <v>200</v>
      </c>
      <c r="D73" s="11">
        <v>1.02</v>
      </c>
      <c r="E73" s="11">
        <v>0</v>
      </c>
      <c r="F73" s="11">
        <v>0.06</v>
      </c>
      <c r="G73" s="11">
        <v>0.06</v>
      </c>
      <c r="H73" s="11">
        <v>23.18</v>
      </c>
      <c r="I73" s="25">
        <v>87.598919999999993</v>
      </c>
      <c r="J73" s="11">
        <v>0.02</v>
      </c>
      <c r="K73" s="11">
        <v>0</v>
      </c>
      <c r="L73" s="11">
        <v>0</v>
      </c>
      <c r="M73" s="11">
        <v>0</v>
      </c>
      <c r="N73" s="11">
        <v>19.190000000000001</v>
      </c>
      <c r="O73" s="11">
        <v>0.56999999999999995</v>
      </c>
      <c r="P73" s="11">
        <v>3.42</v>
      </c>
      <c r="Q73" s="11">
        <v>0</v>
      </c>
      <c r="R73" s="11">
        <v>0</v>
      </c>
      <c r="S73" s="11">
        <v>0.3</v>
      </c>
      <c r="T73" s="11">
        <v>0.81</v>
      </c>
      <c r="U73" s="11">
        <v>3.47</v>
      </c>
      <c r="V73" s="11">
        <v>340.26</v>
      </c>
      <c r="W73" s="11">
        <v>31.33</v>
      </c>
      <c r="X73" s="11">
        <v>19.95</v>
      </c>
      <c r="Y73" s="11">
        <v>27.16</v>
      </c>
      <c r="Z73" s="11">
        <v>0.65</v>
      </c>
      <c r="AA73" s="11">
        <v>0</v>
      </c>
      <c r="AB73" s="11">
        <v>630</v>
      </c>
      <c r="AC73" s="11">
        <v>116.6</v>
      </c>
      <c r="AD73" s="11">
        <v>1.1000000000000001</v>
      </c>
      <c r="AE73" s="11">
        <v>0.02</v>
      </c>
      <c r="AF73" s="11">
        <v>0.04</v>
      </c>
      <c r="AG73" s="11">
        <v>0.51</v>
      </c>
      <c r="AH73" s="11">
        <v>0.78</v>
      </c>
      <c r="AI73" s="11">
        <v>0.32</v>
      </c>
      <c r="AJ73" s="12">
        <v>0</v>
      </c>
      <c r="AK73" s="12">
        <v>0.01</v>
      </c>
      <c r="AL73" s="12">
        <v>0.01</v>
      </c>
      <c r="AM73" s="12">
        <v>0.01</v>
      </c>
      <c r="AN73" s="12">
        <v>0.02</v>
      </c>
      <c r="AO73" s="12">
        <v>0</v>
      </c>
      <c r="AP73" s="12">
        <v>0.01</v>
      </c>
      <c r="AQ73" s="12">
        <v>0</v>
      </c>
      <c r="AR73" s="12">
        <v>0.01</v>
      </c>
      <c r="AS73" s="12">
        <v>0.01</v>
      </c>
      <c r="AT73" s="12">
        <v>0.01</v>
      </c>
      <c r="AU73" s="12">
        <v>0.06</v>
      </c>
      <c r="AV73" s="12">
        <v>0</v>
      </c>
      <c r="AW73" s="12">
        <v>0.01</v>
      </c>
      <c r="AX73" s="12">
        <v>0.03</v>
      </c>
      <c r="AY73" s="12">
        <v>0</v>
      </c>
      <c r="AZ73" s="12">
        <v>0.02</v>
      </c>
      <c r="BA73" s="12">
        <v>0.01</v>
      </c>
      <c r="BB73" s="12">
        <v>0.01</v>
      </c>
      <c r="BC73" s="12">
        <v>0</v>
      </c>
      <c r="BD73" s="12">
        <v>0</v>
      </c>
      <c r="BE73" s="12">
        <v>0</v>
      </c>
      <c r="BF73" s="12">
        <v>0</v>
      </c>
      <c r="BG73" s="12">
        <v>0</v>
      </c>
      <c r="BH73" s="12">
        <v>0</v>
      </c>
      <c r="BI73" s="12">
        <v>0</v>
      </c>
      <c r="BJ73" s="12">
        <v>0</v>
      </c>
      <c r="BK73" s="12">
        <v>0</v>
      </c>
      <c r="BL73" s="12">
        <v>0</v>
      </c>
      <c r="BM73" s="12">
        <v>0</v>
      </c>
      <c r="BN73" s="12">
        <v>0</v>
      </c>
      <c r="BO73" s="12">
        <v>0</v>
      </c>
      <c r="BP73" s="12">
        <v>0</v>
      </c>
      <c r="BQ73" s="12">
        <v>0</v>
      </c>
      <c r="BR73" s="12">
        <v>0</v>
      </c>
      <c r="BS73" s="12">
        <v>0.01</v>
      </c>
      <c r="BT73" s="12">
        <v>0</v>
      </c>
      <c r="BU73" s="12">
        <v>0</v>
      </c>
      <c r="BV73" s="12">
        <v>0.01</v>
      </c>
      <c r="BW73" s="12">
        <v>0</v>
      </c>
      <c r="BX73" s="12">
        <v>0</v>
      </c>
      <c r="BY73" s="12">
        <v>0</v>
      </c>
      <c r="BZ73" s="12">
        <v>0</v>
      </c>
      <c r="CA73" s="12">
        <v>0</v>
      </c>
      <c r="CB73" s="12">
        <v>214.01</v>
      </c>
      <c r="IV73"/>
      <c r="IW73"/>
      <c r="IX73"/>
      <c r="IY73"/>
      <c r="IZ73"/>
      <c r="JA73"/>
      <c r="JB73"/>
      <c r="JC73"/>
      <c r="JD73"/>
      <c r="JE73"/>
      <c r="JF73"/>
      <c r="JG73"/>
      <c r="JH73"/>
      <c r="JI73"/>
      <c r="JJ73"/>
      <c r="JK73"/>
      <c r="JL73"/>
      <c r="JM73"/>
      <c r="JN73"/>
      <c r="JO73"/>
      <c r="JP73"/>
      <c r="JQ73"/>
      <c r="JR73"/>
      <c r="JS73"/>
      <c r="JT73"/>
      <c r="JU73"/>
      <c r="JV73"/>
      <c r="JW73"/>
      <c r="JX73"/>
      <c r="JY73"/>
      <c r="JZ73"/>
      <c r="KA73"/>
      <c r="KB73"/>
      <c r="KC73"/>
      <c r="KD73"/>
      <c r="KE73"/>
      <c r="KF73"/>
      <c r="KG73"/>
      <c r="KH73"/>
      <c r="KI73"/>
      <c r="KJ73"/>
      <c r="KK73"/>
      <c r="KL73"/>
      <c r="KM73"/>
      <c r="KN73"/>
      <c r="KO73"/>
      <c r="KP73"/>
      <c r="KQ73"/>
      <c r="KR73"/>
      <c r="KS73"/>
      <c r="KT73"/>
      <c r="KU73"/>
      <c r="KV73"/>
      <c r="KW73"/>
      <c r="KX73"/>
      <c r="KY73"/>
      <c r="KZ73"/>
      <c r="LA73"/>
      <c r="LB73"/>
      <c r="LC73"/>
      <c r="LD73"/>
      <c r="LE73"/>
      <c r="LF73"/>
      <c r="LG73"/>
      <c r="LH73"/>
      <c r="LI73"/>
      <c r="LJ73"/>
      <c r="LK73"/>
      <c r="LL73"/>
      <c r="LM73"/>
      <c r="LN73"/>
      <c r="LO73"/>
      <c r="LP73"/>
      <c r="LQ73"/>
      <c r="LR73"/>
      <c r="LS73"/>
      <c r="LT73"/>
      <c r="LU73"/>
      <c r="LV73"/>
      <c r="LW73"/>
      <c r="LX73"/>
      <c r="LY73"/>
      <c r="LZ73"/>
      <c r="MA73"/>
      <c r="MB73"/>
      <c r="MC73"/>
      <c r="MD73"/>
      <c r="ME73"/>
      <c r="MF73"/>
      <c r="MG73"/>
      <c r="MH73"/>
      <c r="MI73"/>
      <c r="MJ73"/>
      <c r="MK73"/>
      <c r="ML73"/>
      <c r="MM73"/>
      <c r="MN73"/>
      <c r="MO73"/>
      <c r="MP73"/>
      <c r="MQ73"/>
      <c r="MR73"/>
      <c r="MS73"/>
      <c r="MT73"/>
      <c r="MU73"/>
      <c r="MV73"/>
      <c r="MW73"/>
      <c r="MX73"/>
      <c r="MY73"/>
      <c r="MZ73"/>
      <c r="NA73"/>
      <c r="NB73"/>
      <c r="NC73"/>
      <c r="ND73"/>
      <c r="NE73"/>
      <c r="NF73"/>
      <c r="NG73"/>
      <c r="NH73"/>
      <c r="NI73"/>
      <c r="NJ73"/>
      <c r="NK73"/>
      <c r="NL73"/>
      <c r="NM73"/>
      <c r="NN73"/>
      <c r="NO73"/>
      <c r="NP73"/>
      <c r="NQ73"/>
      <c r="NR73"/>
      <c r="NS73"/>
      <c r="NT73"/>
      <c r="NU73"/>
      <c r="NV73"/>
      <c r="NW73"/>
      <c r="NX73"/>
      <c r="NY73"/>
      <c r="NZ73"/>
      <c r="OA73"/>
      <c r="OB73"/>
      <c r="OC73"/>
      <c r="OD73"/>
      <c r="OE73"/>
      <c r="OF73"/>
      <c r="OG73"/>
      <c r="OH73"/>
      <c r="OI73"/>
      <c r="OJ73"/>
      <c r="OK73"/>
      <c r="OL73"/>
      <c r="OM73"/>
      <c r="ON73"/>
      <c r="OO73"/>
      <c r="OP73"/>
      <c r="OQ73"/>
      <c r="OR73"/>
      <c r="OS73"/>
      <c r="OT73"/>
      <c r="OU73"/>
      <c r="OV73"/>
      <c r="OW73"/>
      <c r="OX73"/>
      <c r="OY73"/>
      <c r="OZ73"/>
      <c r="PA73"/>
      <c r="PB73"/>
      <c r="PC73"/>
      <c r="PD73"/>
      <c r="PE73"/>
      <c r="PF73"/>
      <c r="PG73"/>
      <c r="PH73"/>
      <c r="PI73"/>
      <c r="PJ73"/>
      <c r="PK73"/>
      <c r="PL73"/>
      <c r="PM73"/>
      <c r="PN73"/>
      <c r="PO73"/>
      <c r="PP73"/>
      <c r="PQ73"/>
      <c r="PR73"/>
      <c r="PS73"/>
      <c r="PT73"/>
      <c r="PU73"/>
      <c r="PV73"/>
      <c r="PW73"/>
      <c r="PX73"/>
      <c r="PY73"/>
      <c r="PZ73"/>
      <c r="QA73"/>
      <c r="QB73"/>
      <c r="QC73"/>
      <c r="QD73"/>
      <c r="QE73"/>
      <c r="QF73"/>
      <c r="QG73"/>
      <c r="QH73"/>
      <c r="QI73"/>
      <c r="QJ73"/>
      <c r="QK73"/>
      <c r="QL73"/>
      <c r="QM73"/>
      <c r="QN73"/>
      <c r="QO73"/>
      <c r="QP73"/>
      <c r="QQ73"/>
      <c r="QR73"/>
      <c r="QS73"/>
      <c r="QT73"/>
      <c r="QU73"/>
      <c r="QV73"/>
      <c r="QW73"/>
      <c r="QX73"/>
      <c r="QY73"/>
      <c r="QZ73"/>
      <c r="RA73"/>
      <c r="RB73"/>
      <c r="RC73"/>
      <c r="RD73"/>
      <c r="RE73"/>
      <c r="RF73"/>
      <c r="RG73"/>
      <c r="RH73"/>
      <c r="RI73"/>
      <c r="RJ73"/>
      <c r="RK73"/>
      <c r="RL73"/>
      <c r="RM73"/>
      <c r="RN73"/>
      <c r="RO73"/>
      <c r="RP73"/>
      <c r="RQ73"/>
      <c r="RR73"/>
      <c r="RS73"/>
      <c r="RT73"/>
      <c r="RU73"/>
      <c r="RV73"/>
      <c r="RW73"/>
      <c r="RX73"/>
      <c r="RY73"/>
      <c r="RZ73"/>
      <c r="SA73"/>
      <c r="SB73"/>
      <c r="SC73"/>
      <c r="SD73"/>
      <c r="SE73"/>
      <c r="SF73"/>
      <c r="SG73"/>
      <c r="SH73"/>
      <c r="SI73"/>
      <c r="SJ73"/>
      <c r="SK73"/>
      <c r="SL73"/>
      <c r="SM73"/>
      <c r="SN73"/>
      <c r="SO73"/>
      <c r="SP73"/>
      <c r="SQ73"/>
      <c r="SR73"/>
      <c r="SS73"/>
      <c r="ST73"/>
      <c r="SU73"/>
      <c r="SV73"/>
      <c r="SW73"/>
      <c r="SX73"/>
      <c r="SY73"/>
      <c r="SZ73"/>
      <c r="TA73"/>
      <c r="TB73"/>
      <c r="TC73"/>
      <c r="TD73"/>
      <c r="TE73"/>
      <c r="TF73"/>
      <c r="TG73"/>
      <c r="TH73"/>
      <c r="TI73"/>
      <c r="TJ73"/>
      <c r="TK73"/>
      <c r="TL73"/>
      <c r="TM73"/>
      <c r="TN73"/>
      <c r="TO73"/>
      <c r="TP73"/>
      <c r="TQ73"/>
      <c r="TR73"/>
      <c r="TS73"/>
      <c r="TT73"/>
      <c r="TU73"/>
      <c r="TV73"/>
      <c r="TW73"/>
      <c r="TX73"/>
      <c r="TY73"/>
      <c r="TZ73"/>
      <c r="UA73"/>
      <c r="UB73"/>
      <c r="UC73"/>
      <c r="UD73"/>
      <c r="UE73"/>
      <c r="UF73"/>
      <c r="UG73"/>
      <c r="UH73"/>
      <c r="UI73"/>
      <c r="UJ73"/>
      <c r="UK73"/>
      <c r="UL73"/>
      <c r="UM73"/>
      <c r="UN73"/>
      <c r="UO73"/>
      <c r="UP73"/>
      <c r="UQ73"/>
      <c r="UR73"/>
      <c r="US73"/>
      <c r="UT73"/>
      <c r="UU73"/>
      <c r="UV73"/>
      <c r="UW73"/>
      <c r="UX73"/>
      <c r="UY73"/>
      <c r="UZ73"/>
      <c r="VA73"/>
      <c r="VB73"/>
      <c r="VC73"/>
      <c r="VD73"/>
      <c r="VE73"/>
      <c r="VF73"/>
      <c r="VG73"/>
      <c r="VH73"/>
      <c r="VI73"/>
      <c r="VJ73"/>
      <c r="VK73"/>
      <c r="VL73"/>
      <c r="VM73"/>
      <c r="VN73"/>
      <c r="VO73"/>
      <c r="VP73"/>
      <c r="VQ73"/>
      <c r="VR73"/>
      <c r="VS73"/>
      <c r="VT73"/>
      <c r="VU73"/>
      <c r="VV73"/>
      <c r="VW73"/>
      <c r="VX73"/>
      <c r="VY73"/>
      <c r="VZ73"/>
      <c r="WA73"/>
      <c r="WB73"/>
      <c r="WC73"/>
      <c r="WD73"/>
      <c r="WE73"/>
      <c r="WF73"/>
      <c r="WG73"/>
    </row>
    <row r="74" spans="1:605" s="12" customFormat="1" ht="12.75" customHeight="1">
      <c r="A74" s="9" t="str">
        <f>"пром."</f>
        <v>пром.</v>
      </c>
      <c r="B74" s="10" t="s">
        <v>91</v>
      </c>
      <c r="C74" s="11" t="str">
        <f>"25"</f>
        <v>25</v>
      </c>
      <c r="D74" s="11">
        <v>1.67</v>
      </c>
      <c r="E74" s="11">
        <v>0</v>
      </c>
      <c r="F74" s="11">
        <v>0.18</v>
      </c>
      <c r="G74" s="11">
        <v>0</v>
      </c>
      <c r="H74" s="11">
        <v>12.55</v>
      </c>
      <c r="I74" s="25">
        <v>52.635800000000003</v>
      </c>
      <c r="J74" s="11">
        <v>0</v>
      </c>
      <c r="K74" s="11">
        <v>0</v>
      </c>
      <c r="L74" s="11">
        <v>0</v>
      </c>
      <c r="M74" s="11">
        <v>0</v>
      </c>
      <c r="N74" s="11">
        <v>10.7</v>
      </c>
      <c r="O74" s="11">
        <v>0</v>
      </c>
      <c r="P74" s="11">
        <v>1.85</v>
      </c>
      <c r="Q74" s="11">
        <v>0</v>
      </c>
      <c r="R74" s="11">
        <v>0</v>
      </c>
      <c r="S74" s="11">
        <v>0</v>
      </c>
      <c r="T74" s="11">
        <v>3.01</v>
      </c>
      <c r="U74" s="11">
        <v>10.08</v>
      </c>
      <c r="V74" s="11">
        <v>468.1</v>
      </c>
      <c r="W74" s="11">
        <v>185.09</v>
      </c>
      <c r="X74" s="11">
        <v>58.12</v>
      </c>
      <c r="Y74" s="11">
        <v>52.43</v>
      </c>
      <c r="Z74" s="11">
        <v>6.22</v>
      </c>
      <c r="AA74" s="11">
        <v>840</v>
      </c>
      <c r="AB74" s="11">
        <v>0</v>
      </c>
      <c r="AC74" s="11">
        <v>52.5</v>
      </c>
      <c r="AD74" s="11">
        <v>0.42</v>
      </c>
      <c r="AE74" s="11">
        <v>0.05</v>
      </c>
      <c r="AF74" s="11">
        <v>0.27</v>
      </c>
      <c r="AG74" s="11">
        <v>0</v>
      </c>
      <c r="AH74" s="11">
        <v>2.2400000000000002</v>
      </c>
      <c r="AI74" s="11">
        <v>12.5</v>
      </c>
      <c r="AJ74" s="12">
        <v>0</v>
      </c>
      <c r="AK74" s="12">
        <v>0</v>
      </c>
      <c r="AL74" s="12">
        <v>0</v>
      </c>
      <c r="AM74" s="12">
        <v>0</v>
      </c>
      <c r="AN74" s="12">
        <v>0</v>
      </c>
      <c r="AO74" s="12">
        <v>0</v>
      </c>
      <c r="AP74" s="12">
        <v>0</v>
      </c>
      <c r="AQ74" s="12">
        <v>0</v>
      </c>
      <c r="AR74" s="12">
        <v>0</v>
      </c>
      <c r="AS74" s="12">
        <v>0</v>
      </c>
      <c r="AT74" s="12">
        <v>0</v>
      </c>
      <c r="AU74" s="12">
        <v>0</v>
      </c>
      <c r="AV74" s="12">
        <v>0</v>
      </c>
      <c r="AW74" s="12">
        <v>0</v>
      </c>
      <c r="AX74" s="12">
        <v>0</v>
      </c>
      <c r="AY74" s="12">
        <v>0</v>
      </c>
      <c r="AZ74" s="12">
        <v>0</v>
      </c>
      <c r="BA74" s="12">
        <v>0</v>
      </c>
      <c r="BB74" s="12">
        <v>0</v>
      </c>
      <c r="BC74" s="12">
        <v>0</v>
      </c>
      <c r="BD74" s="12">
        <v>0</v>
      </c>
      <c r="BE74" s="12">
        <v>0</v>
      </c>
      <c r="BF74" s="12">
        <v>0</v>
      </c>
      <c r="BG74" s="12">
        <v>0.01</v>
      </c>
      <c r="BH74" s="12">
        <v>0</v>
      </c>
      <c r="BI74" s="12">
        <v>0.02</v>
      </c>
      <c r="BJ74" s="12">
        <v>0</v>
      </c>
      <c r="BK74" s="12">
        <v>0.22</v>
      </c>
      <c r="BL74" s="12">
        <v>0</v>
      </c>
      <c r="BM74" s="12">
        <v>7.0000000000000007E-2</v>
      </c>
      <c r="BN74" s="12">
        <v>0</v>
      </c>
      <c r="BO74" s="12">
        <v>0</v>
      </c>
      <c r="BP74" s="12">
        <v>0</v>
      </c>
      <c r="BQ74" s="12">
        <v>0</v>
      </c>
      <c r="BR74" s="12">
        <v>0.02</v>
      </c>
      <c r="BS74" s="12">
        <v>7.0000000000000007E-2</v>
      </c>
      <c r="BT74" s="12">
        <v>0</v>
      </c>
      <c r="BU74" s="12">
        <v>0</v>
      </c>
      <c r="BV74" s="12">
        <v>0.14000000000000001</v>
      </c>
      <c r="BW74" s="12">
        <v>0.54</v>
      </c>
      <c r="BX74" s="12">
        <v>0</v>
      </c>
      <c r="BY74" s="12">
        <v>0</v>
      </c>
      <c r="BZ74" s="12">
        <v>0</v>
      </c>
      <c r="CA74" s="12">
        <v>0</v>
      </c>
      <c r="CB74" s="12">
        <v>2</v>
      </c>
      <c r="IV74"/>
      <c r="IW74"/>
      <c r="IX74"/>
      <c r="IY74"/>
      <c r="IZ74"/>
      <c r="JA74"/>
      <c r="JB74"/>
      <c r="JC74"/>
      <c r="JD74"/>
      <c r="JE74"/>
      <c r="JF74"/>
      <c r="JG74"/>
      <c r="JH74"/>
      <c r="JI74"/>
      <c r="JJ74"/>
      <c r="JK74"/>
      <c r="JL74"/>
      <c r="JM74"/>
      <c r="JN74"/>
      <c r="JO74"/>
      <c r="JP74"/>
      <c r="JQ74"/>
      <c r="JR74"/>
      <c r="JS74"/>
      <c r="JT74"/>
      <c r="JU74"/>
      <c r="JV74"/>
      <c r="JW74"/>
      <c r="JX74"/>
      <c r="JY74"/>
      <c r="JZ74"/>
      <c r="KA74"/>
      <c r="KB74"/>
      <c r="KC74"/>
      <c r="KD74"/>
      <c r="KE74"/>
      <c r="KF74"/>
      <c r="KG74"/>
      <c r="KH74"/>
      <c r="KI74"/>
      <c r="KJ74"/>
      <c r="KK74"/>
      <c r="KL74"/>
      <c r="KM74"/>
      <c r="KN74"/>
      <c r="KO74"/>
      <c r="KP74"/>
      <c r="KQ74"/>
      <c r="KR74"/>
      <c r="KS74"/>
      <c r="KT74"/>
      <c r="KU74"/>
      <c r="KV74"/>
      <c r="KW74"/>
      <c r="KX74"/>
      <c r="KY74"/>
      <c r="KZ74"/>
      <c r="LA74"/>
      <c r="LB74"/>
      <c r="LC74"/>
      <c r="LD74"/>
      <c r="LE74"/>
      <c r="LF74"/>
      <c r="LG74"/>
      <c r="LH74"/>
      <c r="LI74"/>
      <c r="LJ74"/>
      <c r="LK74"/>
      <c r="LL74"/>
      <c r="LM74"/>
      <c r="LN74"/>
      <c r="LO74"/>
      <c r="LP74"/>
      <c r="LQ74"/>
      <c r="LR74"/>
      <c r="LS74"/>
      <c r="LT74"/>
      <c r="LU74"/>
      <c r="LV74"/>
      <c r="LW74"/>
      <c r="LX74"/>
      <c r="LY74"/>
      <c r="LZ74"/>
      <c r="MA74"/>
      <c r="MB74"/>
      <c r="MC74"/>
      <c r="MD74"/>
      <c r="ME74"/>
      <c r="MF74"/>
      <c r="MG74"/>
      <c r="MH74"/>
      <c r="MI74"/>
      <c r="MJ74"/>
      <c r="MK74"/>
      <c r="ML74"/>
      <c r="MM74"/>
      <c r="MN74"/>
      <c r="MO74"/>
      <c r="MP74"/>
      <c r="MQ74"/>
      <c r="MR74"/>
      <c r="MS74"/>
      <c r="MT74"/>
      <c r="MU74"/>
      <c r="MV74"/>
      <c r="MW74"/>
      <c r="MX74"/>
      <c r="MY74"/>
      <c r="MZ74"/>
      <c r="NA74"/>
      <c r="NB74"/>
      <c r="NC74"/>
      <c r="ND74"/>
      <c r="NE74"/>
      <c r="NF74"/>
      <c r="NG74"/>
      <c r="NH74"/>
      <c r="NI74"/>
      <c r="NJ74"/>
      <c r="NK74"/>
      <c r="NL74"/>
      <c r="NM74"/>
      <c r="NN74"/>
      <c r="NO74"/>
      <c r="NP74"/>
      <c r="NQ74"/>
      <c r="NR74"/>
      <c r="NS74"/>
      <c r="NT74"/>
      <c r="NU74"/>
      <c r="NV74"/>
      <c r="NW74"/>
      <c r="NX74"/>
      <c r="NY74"/>
      <c r="NZ74"/>
      <c r="OA74"/>
      <c r="OB74"/>
      <c r="OC74"/>
      <c r="OD74"/>
      <c r="OE74"/>
      <c r="OF74"/>
      <c r="OG74"/>
      <c r="OH74"/>
      <c r="OI74"/>
      <c r="OJ74"/>
      <c r="OK74"/>
      <c r="OL74"/>
      <c r="OM74"/>
      <c r="ON74"/>
      <c r="OO74"/>
      <c r="OP74"/>
      <c r="OQ74"/>
      <c r="OR74"/>
      <c r="OS74"/>
      <c r="OT74"/>
      <c r="OU74"/>
      <c r="OV74"/>
      <c r="OW74"/>
      <c r="OX74"/>
      <c r="OY74"/>
      <c r="OZ74"/>
      <c r="PA74"/>
      <c r="PB74"/>
      <c r="PC74"/>
      <c r="PD74"/>
      <c r="PE74"/>
      <c r="PF74"/>
      <c r="PG74"/>
      <c r="PH74"/>
      <c r="PI74"/>
      <c r="PJ74"/>
      <c r="PK74"/>
      <c r="PL74"/>
      <c r="PM74"/>
      <c r="PN74"/>
      <c r="PO74"/>
      <c r="PP74"/>
      <c r="PQ74"/>
      <c r="PR74"/>
      <c r="PS74"/>
      <c r="PT74"/>
      <c r="PU74"/>
      <c r="PV74"/>
      <c r="PW74"/>
      <c r="PX74"/>
      <c r="PY74"/>
      <c r="PZ74"/>
      <c r="QA74"/>
      <c r="QB74"/>
      <c r="QC74"/>
      <c r="QD74"/>
      <c r="QE74"/>
      <c r="QF74"/>
      <c r="QG74"/>
      <c r="QH74"/>
      <c r="QI74"/>
      <c r="QJ74"/>
      <c r="QK74"/>
      <c r="QL74"/>
      <c r="QM74"/>
      <c r="QN74"/>
      <c r="QO74"/>
      <c r="QP74"/>
      <c r="QQ74"/>
      <c r="QR74"/>
      <c r="QS74"/>
      <c r="QT74"/>
      <c r="QU74"/>
      <c r="QV74"/>
      <c r="QW74"/>
      <c r="QX74"/>
      <c r="QY74"/>
      <c r="QZ74"/>
      <c r="RA74"/>
      <c r="RB74"/>
      <c r="RC74"/>
      <c r="RD74"/>
      <c r="RE74"/>
      <c r="RF74"/>
      <c r="RG74"/>
      <c r="RH74"/>
      <c r="RI74"/>
      <c r="RJ74"/>
      <c r="RK74"/>
      <c r="RL74"/>
      <c r="RM74"/>
      <c r="RN74"/>
      <c r="RO74"/>
      <c r="RP74"/>
      <c r="RQ74"/>
      <c r="RR74"/>
      <c r="RS74"/>
      <c r="RT74"/>
      <c r="RU74"/>
      <c r="RV74"/>
      <c r="RW74"/>
      <c r="RX74"/>
      <c r="RY74"/>
      <c r="RZ74"/>
      <c r="SA74"/>
      <c r="SB74"/>
      <c r="SC74"/>
      <c r="SD74"/>
      <c r="SE74"/>
      <c r="SF74"/>
      <c r="SG74"/>
      <c r="SH74"/>
      <c r="SI74"/>
      <c r="SJ74"/>
      <c r="SK74"/>
      <c r="SL74"/>
      <c r="SM74"/>
      <c r="SN74"/>
      <c r="SO74"/>
      <c r="SP74"/>
      <c r="SQ74"/>
      <c r="SR74"/>
      <c r="SS74"/>
      <c r="ST74"/>
      <c r="SU74"/>
      <c r="SV74"/>
      <c r="SW74"/>
      <c r="SX74"/>
      <c r="SY74"/>
      <c r="SZ74"/>
      <c r="TA74"/>
      <c r="TB74"/>
      <c r="TC74"/>
      <c r="TD74"/>
      <c r="TE74"/>
      <c r="TF74"/>
      <c r="TG74"/>
      <c r="TH74"/>
      <c r="TI74"/>
      <c r="TJ74"/>
      <c r="TK74"/>
      <c r="TL74"/>
      <c r="TM74"/>
      <c r="TN74"/>
      <c r="TO74"/>
      <c r="TP74"/>
      <c r="TQ74"/>
      <c r="TR74"/>
      <c r="TS74"/>
      <c r="TT74"/>
      <c r="TU74"/>
      <c r="TV74"/>
      <c r="TW74"/>
      <c r="TX74"/>
      <c r="TY74"/>
      <c r="TZ74"/>
      <c r="UA74"/>
      <c r="UB74"/>
      <c r="UC74"/>
      <c r="UD74"/>
      <c r="UE74"/>
      <c r="UF74"/>
      <c r="UG74"/>
      <c r="UH74"/>
      <c r="UI74"/>
      <c r="UJ74"/>
      <c r="UK74"/>
      <c r="UL74"/>
      <c r="UM74"/>
      <c r="UN74"/>
      <c r="UO74"/>
      <c r="UP74"/>
      <c r="UQ74"/>
      <c r="UR74"/>
      <c r="US74"/>
      <c r="UT74"/>
      <c r="UU74"/>
      <c r="UV74"/>
      <c r="UW74"/>
      <c r="UX74"/>
      <c r="UY74"/>
      <c r="UZ74"/>
      <c r="VA74"/>
      <c r="VB74"/>
      <c r="VC74"/>
      <c r="VD74"/>
      <c r="VE74"/>
      <c r="VF74"/>
      <c r="VG74"/>
      <c r="VH74"/>
      <c r="VI74"/>
      <c r="VJ74"/>
      <c r="VK74"/>
      <c r="VL74"/>
      <c r="VM74"/>
      <c r="VN74"/>
      <c r="VO74"/>
      <c r="VP74"/>
      <c r="VQ74"/>
      <c r="VR74"/>
      <c r="VS74"/>
      <c r="VT74"/>
      <c r="VU74"/>
      <c r="VV74"/>
      <c r="VW74"/>
      <c r="VX74"/>
      <c r="VY74"/>
      <c r="VZ74"/>
      <c r="WA74"/>
      <c r="WB74"/>
      <c r="WC74"/>
      <c r="WD74"/>
      <c r="WE74"/>
      <c r="WF74"/>
      <c r="WG74"/>
    </row>
    <row r="75" spans="1:605" s="3" customFormat="1" ht="12.75" customHeight="1">
      <c r="A75" s="13" t="str">
        <f>"пром."</f>
        <v>пром.</v>
      </c>
      <c r="B75" s="14" t="s">
        <v>92</v>
      </c>
      <c r="C75" s="15" t="str">
        <f>"20"</f>
        <v>20</v>
      </c>
      <c r="D75" s="15">
        <v>1.32</v>
      </c>
      <c r="E75" s="15">
        <v>0</v>
      </c>
      <c r="F75" s="15">
        <v>0.24</v>
      </c>
      <c r="G75" s="15">
        <v>0.24</v>
      </c>
      <c r="H75" s="15">
        <v>8.34</v>
      </c>
      <c r="I75" s="26">
        <v>38.676000000000002</v>
      </c>
      <c r="J75" s="15">
        <v>0.04</v>
      </c>
      <c r="K75" s="15">
        <v>0</v>
      </c>
      <c r="L75" s="15">
        <v>0</v>
      </c>
      <c r="M75" s="15">
        <v>0</v>
      </c>
      <c r="N75" s="15">
        <v>0.24</v>
      </c>
      <c r="O75" s="15">
        <v>6.44</v>
      </c>
      <c r="P75" s="15">
        <v>1.66</v>
      </c>
      <c r="Q75" s="15">
        <v>0</v>
      </c>
      <c r="R75" s="15">
        <v>0</v>
      </c>
      <c r="S75" s="15">
        <v>0.2</v>
      </c>
      <c r="T75" s="15">
        <v>0.5</v>
      </c>
      <c r="U75" s="15">
        <v>122</v>
      </c>
      <c r="V75" s="15">
        <v>49</v>
      </c>
      <c r="W75" s="15">
        <v>7</v>
      </c>
      <c r="X75" s="15">
        <v>9.4</v>
      </c>
      <c r="Y75" s="15">
        <v>31.6</v>
      </c>
      <c r="Z75" s="15">
        <v>0.78</v>
      </c>
      <c r="AA75" s="15">
        <v>0</v>
      </c>
      <c r="AB75" s="15">
        <v>1</v>
      </c>
      <c r="AC75" s="15">
        <v>0.2</v>
      </c>
      <c r="AD75" s="15">
        <v>0.28000000000000003</v>
      </c>
      <c r="AE75" s="15">
        <v>0.04</v>
      </c>
      <c r="AF75" s="15">
        <v>0.02</v>
      </c>
      <c r="AG75" s="15">
        <v>0.14000000000000001</v>
      </c>
      <c r="AH75" s="15">
        <v>0.4</v>
      </c>
      <c r="AI75" s="15">
        <v>0</v>
      </c>
      <c r="AJ75" s="3">
        <v>0</v>
      </c>
      <c r="AK75" s="3">
        <v>64.400000000000006</v>
      </c>
      <c r="AL75" s="3">
        <v>49.6</v>
      </c>
      <c r="AM75" s="3">
        <v>85.4</v>
      </c>
      <c r="AN75" s="3">
        <v>44.6</v>
      </c>
      <c r="AO75" s="3">
        <v>18.600000000000001</v>
      </c>
      <c r="AP75" s="3">
        <v>39.6</v>
      </c>
      <c r="AQ75" s="3">
        <v>16</v>
      </c>
      <c r="AR75" s="3">
        <v>74.2</v>
      </c>
      <c r="AS75" s="3">
        <v>59.4</v>
      </c>
      <c r="AT75" s="3">
        <v>58.2</v>
      </c>
      <c r="AU75" s="3">
        <v>92.8</v>
      </c>
      <c r="AV75" s="3">
        <v>24.8</v>
      </c>
      <c r="AW75" s="3">
        <v>62</v>
      </c>
      <c r="AX75" s="3">
        <v>311.8</v>
      </c>
      <c r="AY75" s="3">
        <v>0</v>
      </c>
      <c r="AZ75" s="3">
        <v>105.2</v>
      </c>
      <c r="BA75" s="3">
        <v>58.2</v>
      </c>
      <c r="BB75" s="3">
        <v>36</v>
      </c>
      <c r="BC75" s="3">
        <v>26</v>
      </c>
      <c r="BD75" s="3">
        <v>0</v>
      </c>
      <c r="BE75" s="3">
        <v>0</v>
      </c>
      <c r="BF75" s="3">
        <v>0</v>
      </c>
      <c r="BG75" s="3">
        <v>0</v>
      </c>
      <c r="BH75" s="3">
        <v>0</v>
      </c>
      <c r="BI75" s="3">
        <v>0</v>
      </c>
      <c r="BJ75" s="3">
        <v>0</v>
      </c>
      <c r="BK75" s="3">
        <v>0.03</v>
      </c>
      <c r="BL75" s="3">
        <v>0</v>
      </c>
      <c r="BM75" s="3">
        <v>0</v>
      </c>
      <c r="BN75" s="3">
        <v>0</v>
      </c>
      <c r="BO75" s="3">
        <v>0</v>
      </c>
      <c r="BP75" s="3">
        <v>0</v>
      </c>
      <c r="BQ75" s="3">
        <v>0</v>
      </c>
      <c r="BR75" s="3">
        <v>0</v>
      </c>
      <c r="BS75" s="3">
        <v>0.02</v>
      </c>
      <c r="BT75" s="3">
        <v>0</v>
      </c>
      <c r="BU75" s="3">
        <v>0</v>
      </c>
      <c r="BV75" s="3">
        <v>0.1</v>
      </c>
      <c r="BW75" s="3">
        <v>0.02</v>
      </c>
      <c r="BX75" s="3">
        <v>0</v>
      </c>
      <c r="BY75" s="3">
        <v>0</v>
      </c>
      <c r="BZ75" s="3">
        <v>0</v>
      </c>
      <c r="CA75" s="3">
        <v>0</v>
      </c>
      <c r="CB75" s="3">
        <v>9.4</v>
      </c>
      <c r="IV75"/>
      <c r="IW75"/>
      <c r="IX75"/>
      <c r="IY75"/>
      <c r="IZ75"/>
      <c r="JA75"/>
      <c r="JB75"/>
      <c r="JC75"/>
      <c r="JD75"/>
      <c r="JE75"/>
      <c r="JF75"/>
      <c r="JG75"/>
      <c r="JH75"/>
      <c r="JI75"/>
      <c r="JJ75"/>
      <c r="JK75"/>
      <c r="JL75"/>
      <c r="JM75"/>
      <c r="JN75"/>
      <c r="JO75"/>
      <c r="JP75"/>
      <c r="JQ75"/>
      <c r="JR75"/>
      <c r="JS75"/>
      <c r="JT75"/>
      <c r="JU75"/>
      <c r="JV75"/>
      <c r="JW75"/>
      <c r="JX75"/>
      <c r="JY75"/>
      <c r="JZ75"/>
      <c r="KA75"/>
      <c r="KB75"/>
      <c r="KC75"/>
      <c r="KD75"/>
      <c r="KE75"/>
      <c r="KF75"/>
      <c r="KG75"/>
      <c r="KH75"/>
      <c r="KI75"/>
      <c r="KJ75"/>
      <c r="KK75"/>
      <c r="KL75"/>
      <c r="KM75"/>
      <c r="KN75"/>
      <c r="KO75"/>
      <c r="KP75"/>
      <c r="KQ75"/>
      <c r="KR75"/>
      <c r="KS75"/>
      <c r="KT75"/>
      <c r="KU75"/>
      <c r="KV75"/>
      <c r="KW75"/>
      <c r="KX75"/>
      <c r="KY75"/>
      <c r="KZ75"/>
      <c r="LA75"/>
      <c r="LB75"/>
      <c r="LC75"/>
      <c r="LD75"/>
      <c r="LE75"/>
      <c r="LF75"/>
      <c r="LG75"/>
      <c r="LH75"/>
      <c r="LI75"/>
      <c r="LJ75"/>
      <c r="LK75"/>
      <c r="LL75"/>
      <c r="LM75"/>
      <c r="LN75"/>
      <c r="LO75"/>
      <c r="LP75"/>
      <c r="LQ75"/>
      <c r="LR75"/>
      <c r="LS75"/>
      <c r="LT75"/>
      <c r="LU75"/>
      <c r="LV75"/>
      <c r="LW75"/>
      <c r="LX75"/>
      <c r="LY75"/>
      <c r="LZ75"/>
      <c r="MA75"/>
      <c r="MB75"/>
      <c r="MC75"/>
      <c r="MD75"/>
      <c r="ME75"/>
      <c r="MF75"/>
      <c r="MG75"/>
      <c r="MH75"/>
      <c r="MI75"/>
      <c r="MJ75"/>
      <c r="MK75"/>
      <c r="ML75"/>
      <c r="MM75"/>
      <c r="MN75"/>
      <c r="MO75"/>
      <c r="MP75"/>
      <c r="MQ75"/>
      <c r="MR75"/>
      <c r="MS75"/>
      <c r="MT75"/>
      <c r="MU75"/>
      <c r="MV75"/>
      <c r="MW75"/>
      <c r="MX75"/>
      <c r="MY75"/>
      <c r="MZ75"/>
      <c r="NA75"/>
      <c r="NB75"/>
      <c r="NC75"/>
      <c r="ND75"/>
      <c r="NE75"/>
      <c r="NF75"/>
      <c r="NG75"/>
      <c r="NH75"/>
      <c r="NI75"/>
      <c r="NJ75"/>
      <c r="NK75"/>
      <c r="NL75"/>
      <c r="NM75"/>
      <c r="NN75"/>
      <c r="NO75"/>
      <c r="NP75"/>
      <c r="NQ75"/>
      <c r="NR75"/>
      <c r="NS75"/>
      <c r="NT75"/>
      <c r="NU75"/>
      <c r="NV75"/>
      <c r="NW75"/>
      <c r="NX75"/>
      <c r="NY75"/>
      <c r="NZ75"/>
      <c r="OA75"/>
      <c r="OB75"/>
      <c r="OC75"/>
      <c r="OD75"/>
      <c r="OE75"/>
      <c r="OF75"/>
      <c r="OG75"/>
      <c r="OH75"/>
      <c r="OI75"/>
      <c r="OJ75"/>
      <c r="OK75"/>
      <c r="OL75"/>
      <c r="OM75"/>
      <c r="ON75"/>
      <c r="OO75"/>
      <c r="OP75"/>
      <c r="OQ75"/>
      <c r="OR75"/>
      <c r="OS75"/>
      <c r="OT75"/>
      <c r="OU75"/>
      <c r="OV75"/>
      <c r="OW75"/>
      <c r="OX75"/>
      <c r="OY75"/>
      <c r="OZ75"/>
      <c r="PA75"/>
      <c r="PB75"/>
      <c r="PC75"/>
      <c r="PD75"/>
      <c r="PE75"/>
      <c r="PF75"/>
      <c r="PG75"/>
      <c r="PH75"/>
      <c r="PI75"/>
      <c r="PJ75"/>
      <c r="PK75"/>
      <c r="PL75"/>
      <c r="PM75"/>
      <c r="PN75"/>
      <c r="PO75"/>
      <c r="PP75"/>
      <c r="PQ75"/>
      <c r="PR75"/>
      <c r="PS75"/>
      <c r="PT75"/>
      <c r="PU75"/>
      <c r="PV75"/>
      <c r="PW75"/>
      <c r="PX75"/>
      <c r="PY75"/>
      <c r="PZ75"/>
      <c r="QA75"/>
      <c r="QB75"/>
      <c r="QC75"/>
      <c r="QD75"/>
      <c r="QE75"/>
      <c r="QF75"/>
      <c r="QG75"/>
      <c r="QH75"/>
      <c r="QI75"/>
      <c r="QJ75"/>
      <c r="QK75"/>
      <c r="QL75"/>
      <c r="QM75"/>
      <c r="QN75"/>
      <c r="QO75"/>
      <c r="QP75"/>
      <c r="QQ75"/>
      <c r="QR75"/>
      <c r="QS75"/>
      <c r="QT75"/>
      <c r="QU75"/>
      <c r="QV75"/>
      <c r="QW75"/>
      <c r="QX75"/>
      <c r="QY75"/>
      <c r="QZ75"/>
      <c r="RA75"/>
      <c r="RB75"/>
      <c r="RC75"/>
      <c r="RD75"/>
      <c r="RE75"/>
      <c r="RF75"/>
      <c r="RG75"/>
      <c r="RH75"/>
      <c r="RI75"/>
      <c r="RJ75"/>
      <c r="RK75"/>
      <c r="RL75"/>
      <c r="RM75"/>
      <c r="RN75"/>
      <c r="RO75"/>
      <c r="RP75"/>
      <c r="RQ75"/>
      <c r="RR75"/>
      <c r="RS75"/>
      <c r="RT75"/>
      <c r="RU75"/>
      <c r="RV75"/>
      <c r="RW75"/>
      <c r="RX75"/>
      <c r="RY75"/>
      <c r="RZ75"/>
      <c r="SA75"/>
      <c r="SB75"/>
      <c r="SC75"/>
      <c r="SD75"/>
      <c r="SE75"/>
      <c r="SF75"/>
      <c r="SG75"/>
      <c r="SH75"/>
      <c r="SI75"/>
      <c r="SJ75"/>
      <c r="SK75"/>
      <c r="SL75"/>
      <c r="SM75"/>
      <c r="SN75"/>
      <c r="SO75"/>
      <c r="SP75"/>
      <c r="SQ75"/>
      <c r="SR75"/>
      <c r="SS75"/>
      <c r="ST75"/>
      <c r="SU75"/>
      <c r="SV75"/>
      <c r="SW75"/>
      <c r="SX75"/>
      <c r="SY75"/>
      <c r="SZ75"/>
      <c r="TA75"/>
      <c r="TB75"/>
      <c r="TC75"/>
      <c r="TD75"/>
      <c r="TE75"/>
      <c r="TF75"/>
      <c r="TG75"/>
      <c r="TH75"/>
      <c r="TI75"/>
      <c r="TJ75"/>
      <c r="TK75"/>
      <c r="TL75"/>
      <c r="TM75"/>
      <c r="TN75"/>
      <c r="TO75"/>
      <c r="TP75"/>
      <c r="TQ75"/>
      <c r="TR75"/>
      <c r="TS75"/>
      <c r="TT75"/>
      <c r="TU75"/>
      <c r="TV75"/>
      <c r="TW75"/>
      <c r="TX75"/>
      <c r="TY75"/>
      <c r="TZ75"/>
      <c r="UA75"/>
      <c r="UB75"/>
      <c r="UC75"/>
      <c r="UD75"/>
      <c r="UE75"/>
      <c r="UF75"/>
      <c r="UG75"/>
      <c r="UH75"/>
      <c r="UI75"/>
      <c r="UJ75"/>
      <c r="UK75"/>
      <c r="UL75"/>
      <c r="UM75"/>
      <c r="UN75"/>
      <c r="UO75"/>
      <c r="UP75"/>
      <c r="UQ75"/>
      <c r="UR75"/>
      <c r="US75"/>
      <c r="UT75"/>
      <c r="UU75"/>
      <c r="UV75"/>
      <c r="UW75"/>
      <c r="UX75"/>
      <c r="UY75"/>
      <c r="UZ75"/>
      <c r="VA75"/>
      <c r="VB75"/>
      <c r="VC75"/>
      <c r="VD75"/>
      <c r="VE75"/>
      <c r="VF75"/>
      <c r="VG75"/>
      <c r="VH75"/>
      <c r="VI75"/>
      <c r="VJ75"/>
      <c r="VK75"/>
      <c r="VL75"/>
      <c r="VM75"/>
      <c r="VN75"/>
      <c r="VO75"/>
      <c r="VP75"/>
      <c r="VQ75"/>
      <c r="VR75"/>
      <c r="VS75"/>
      <c r="VT75"/>
      <c r="VU75"/>
      <c r="VV75"/>
      <c r="VW75"/>
      <c r="VX75"/>
      <c r="VY75"/>
      <c r="VZ75"/>
      <c r="WA75"/>
      <c r="WB75"/>
      <c r="WC75"/>
      <c r="WD75"/>
      <c r="WE75"/>
      <c r="WF75"/>
      <c r="WG75"/>
    </row>
    <row r="76" spans="1:605" s="19" customFormat="1" ht="12.75" customHeight="1">
      <c r="A76" s="16"/>
      <c r="B76" s="17" t="s">
        <v>103</v>
      </c>
      <c r="C76" s="18"/>
      <c r="D76" s="18">
        <f>SUM(D70:D75)</f>
        <v>33.46</v>
      </c>
      <c r="E76" s="18">
        <f t="shared" ref="E76:I76" si="3">SUM(E70:E75)</f>
        <v>0.04</v>
      </c>
      <c r="F76" s="18">
        <f t="shared" si="3"/>
        <v>12.870000000000001</v>
      </c>
      <c r="G76" s="18">
        <f t="shared" si="3"/>
        <v>6.9799999999999995</v>
      </c>
      <c r="H76" s="18">
        <f t="shared" si="3"/>
        <v>114.89</v>
      </c>
      <c r="I76" s="27">
        <f t="shared" si="3"/>
        <v>687.40212066000004</v>
      </c>
      <c r="J76" s="18">
        <v>5.73</v>
      </c>
      <c r="K76" s="18">
        <v>4.4000000000000004</v>
      </c>
      <c r="L76" s="18">
        <v>0</v>
      </c>
      <c r="M76" s="18">
        <v>0</v>
      </c>
      <c r="N76" s="18">
        <v>37.01</v>
      </c>
      <c r="O76" s="18">
        <v>66.7</v>
      </c>
      <c r="P76" s="18">
        <v>11.84</v>
      </c>
      <c r="Q76" s="18">
        <v>0</v>
      </c>
      <c r="R76" s="18">
        <v>0</v>
      </c>
      <c r="S76" s="18">
        <v>0.77</v>
      </c>
      <c r="T76" s="18">
        <v>7.94</v>
      </c>
      <c r="U76" s="18">
        <v>662.94</v>
      </c>
      <c r="V76" s="18">
        <v>1268.1300000000001</v>
      </c>
      <c r="W76" s="18">
        <v>273.55</v>
      </c>
      <c r="X76" s="18">
        <v>146.66</v>
      </c>
      <c r="Y76" s="18">
        <v>329.94</v>
      </c>
      <c r="Z76" s="18">
        <v>10.17</v>
      </c>
      <c r="AA76" s="18">
        <v>901.63</v>
      </c>
      <c r="AB76" s="18">
        <v>5866.56</v>
      </c>
      <c r="AC76" s="18">
        <v>1225.17</v>
      </c>
      <c r="AD76" s="18">
        <v>5.88</v>
      </c>
      <c r="AE76" s="18">
        <v>0.24</v>
      </c>
      <c r="AF76" s="18">
        <v>0.5</v>
      </c>
      <c r="AG76" s="18">
        <v>4.82</v>
      </c>
      <c r="AH76" s="18">
        <v>12.76</v>
      </c>
      <c r="AI76" s="18">
        <v>16.62</v>
      </c>
      <c r="AJ76" s="19">
        <v>0</v>
      </c>
      <c r="AK76" s="19">
        <v>853.28</v>
      </c>
      <c r="AL76" s="19">
        <v>688.63</v>
      </c>
      <c r="AM76" s="19">
        <v>1302.5</v>
      </c>
      <c r="AN76" s="19">
        <v>997.54</v>
      </c>
      <c r="AO76" s="19">
        <v>382.15</v>
      </c>
      <c r="AP76" s="19">
        <v>669.2</v>
      </c>
      <c r="AQ76" s="19">
        <v>240.89</v>
      </c>
      <c r="AR76" s="19">
        <v>774.19</v>
      </c>
      <c r="AS76" s="19">
        <v>910.36</v>
      </c>
      <c r="AT76" s="19">
        <v>1052.1500000000001</v>
      </c>
      <c r="AU76" s="19">
        <v>1326.53</v>
      </c>
      <c r="AV76" s="19">
        <v>399.62</v>
      </c>
      <c r="AW76" s="19">
        <v>901.76</v>
      </c>
      <c r="AX76" s="19">
        <v>2967.23</v>
      </c>
      <c r="AY76" s="19">
        <v>58.38</v>
      </c>
      <c r="AZ76" s="19">
        <v>883.22</v>
      </c>
      <c r="BA76" s="19">
        <v>820.47</v>
      </c>
      <c r="BB76" s="19">
        <v>569.5</v>
      </c>
      <c r="BC76" s="19">
        <v>276.26</v>
      </c>
      <c r="BD76" s="19">
        <v>0.13</v>
      </c>
      <c r="BE76" s="19">
        <v>0.06</v>
      </c>
      <c r="BF76" s="19">
        <v>0.03</v>
      </c>
      <c r="BG76" s="19">
        <v>0.08</v>
      </c>
      <c r="BH76" s="19">
        <v>0.09</v>
      </c>
      <c r="BI76" s="19">
        <v>0.42</v>
      </c>
      <c r="BJ76" s="19">
        <v>0</v>
      </c>
      <c r="BK76" s="19">
        <v>1.83</v>
      </c>
      <c r="BL76" s="19">
        <v>0</v>
      </c>
      <c r="BM76" s="19">
        <v>0.67</v>
      </c>
      <c r="BN76" s="19">
        <v>0.02</v>
      </c>
      <c r="BO76" s="19">
        <v>0.04</v>
      </c>
      <c r="BP76" s="19">
        <v>0</v>
      </c>
      <c r="BQ76" s="19">
        <v>0.08</v>
      </c>
      <c r="BR76" s="19">
        <v>0.14000000000000001</v>
      </c>
      <c r="BS76" s="19">
        <v>2.5499999999999998</v>
      </c>
      <c r="BT76" s="19">
        <v>0</v>
      </c>
      <c r="BU76" s="19">
        <v>0</v>
      </c>
      <c r="BV76" s="19">
        <v>3.9</v>
      </c>
      <c r="BW76" s="19">
        <v>0.56000000000000005</v>
      </c>
      <c r="BX76" s="19">
        <v>0</v>
      </c>
      <c r="BY76" s="19">
        <v>0</v>
      </c>
      <c r="BZ76" s="19">
        <v>0</v>
      </c>
      <c r="CA76" s="19">
        <v>0</v>
      </c>
      <c r="CB76" s="19">
        <v>839.55</v>
      </c>
      <c r="IV76"/>
      <c r="IW76"/>
      <c r="IX76"/>
      <c r="IY76"/>
      <c r="IZ76"/>
      <c r="JA76"/>
      <c r="JB76"/>
      <c r="JC76"/>
      <c r="JD76"/>
      <c r="JE76"/>
      <c r="JF76"/>
      <c r="JG76"/>
      <c r="JH76"/>
      <c r="JI76"/>
      <c r="JJ76"/>
      <c r="JK76"/>
      <c r="JL76"/>
      <c r="JM76"/>
      <c r="JN76"/>
      <c r="JO76"/>
      <c r="JP76"/>
      <c r="JQ76"/>
      <c r="JR76"/>
      <c r="JS76"/>
      <c r="JT76"/>
      <c r="JU76"/>
      <c r="JV76"/>
      <c r="JW76"/>
      <c r="JX76"/>
      <c r="JY76"/>
      <c r="JZ76"/>
      <c r="KA76"/>
      <c r="KB76"/>
      <c r="KC76"/>
      <c r="KD76"/>
      <c r="KE76"/>
      <c r="KF76"/>
      <c r="KG76"/>
      <c r="KH76"/>
      <c r="KI76"/>
      <c r="KJ76"/>
      <c r="KK76"/>
      <c r="KL76"/>
      <c r="KM76"/>
      <c r="KN76"/>
      <c r="KO76"/>
      <c r="KP76"/>
      <c r="KQ76"/>
      <c r="KR76"/>
      <c r="KS76"/>
      <c r="KT76"/>
      <c r="KU76"/>
      <c r="KV76"/>
      <c r="KW76"/>
      <c r="KX76"/>
      <c r="KY76"/>
      <c r="KZ76"/>
      <c r="LA76"/>
      <c r="LB76"/>
      <c r="LC76"/>
      <c r="LD76"/>
      <c r="LE76"/>
      <c r="LF76"/>
      <c r="LG76"/>
      <c r="LH76"/>
      <c r="LI76"/>
      <c r="LJ76"/>
      <c r="LK76"/>
      <c r="LL76"/>
      <c r="LM76"/>
      <c r="LN76"/>
      <c r="LO76"/>
      <c r="LP76"/>
      <c r="LQ76"/>
      <c r="LR76"/>
      <c r="LS76"/>
      <c r="LT76"/>
      <c r="LU76"/>
      <c r="LV76"/>
      <c r="LW76"/>
      <c r="LX76"/>
      <c r="LY76"/>
      <c r="LZ76"/>
      <c r="MA76"/>
      <c r="MB76"/>
      <c r="MC76"/>
      <c r="MD76"/>
      <c r="ME76"/>
      <c r="MF76"/>
      <c r="MG76"/>
      <c r="MH76"/>
      <c r="MI76"/>
      <c r="MJ76"/>
      <c r="MK76"/>
      <c r="ML76"/>
      <c r="MM76"/>
      <c r="MN76"/>
      <c r="MO76"/>
      <c r="MP76"/>
      <c r="MQ76"/>
      <c r="MR76"/>
      <c r="MS76"/>
      <c r="MT76"/>
      <c r="MU76"/>
      <c r="MV76"/>
      <c r="MW76"/>
      <c r="MX76"/>
      <c r="MY76"/>
      <c r="MZ76"/>
      <c r="NA76"/>
      <c r="NB76"/>
      <c r="NC76"/>
      <c r="ND76"/>
      <c r="NE76"/>
      <c r="NF76"/>
      <c r="NG76"/>
      <c r="NH76"/>
      <c r="NI76"/>
      <c r="NJ76"/>
      <c r="NK76"/>
      <c r="NL76"/>
      <c r="NM76"/>
      <c r="NN76"/>
      <c r="NO76"/>
      <c r="NP76"/>
      <c r="NQ76"/>
      <c r="NR76"/>
      <c r="NS76"/>
      <c r="NT76"/>
      <c r="NU76"/>
      <c r="NV76"/>
      <c r="NW76"/>
      <c r="NX76"/>
      <c r="NY76"/>
      <c r="NZ76"/>
      <c r="OA76"/>
      <c r="OB76"/>
      <c r="OC76"/>
      <c r="OD76"/>
      <c r="OE76"/>
      <c r="OF76"/>
      <c r="OG76"/>
      <c r="OH76"/>
      <c r="OI76"/>
      <c r="OJ76"/>
      <c r="OK76"/>
      <c r="OL76"/>
      <c r="OM76"/>
      <c r="ON76"/>
      <c r="OO76"/>
      <c r="OP76"/>
      <c r="OQ76"/>
      <c r="OR76"/>
      <c r="OS76"/>
      <c r="OT76"/>
      <c r="OU76"/>
      <c r="OV76"/>
      <c r="OW76"/>
      <c r="OX76"/>
      <c r="OY76"/>
      <c r="OZ76"/>
      <c r="PA76"/>
      <c r="PB76"/>
      <c r="PC76"/>
      <c r="PD76"/>
      <c r="PE76"/>
      <c r="PF76"/>
      <c r="PG76"/>
      <c r="PH76"/>
      <c r="PI76"/>
      <c r="PJ76"/>
      <c r="PK76"/>
      <c r="PL76"/>
      <c r="PM76"/>
      <c r="PN76"/>
      <c r="PO76"/>
      <c r="PP76"/>
      <c r="PQ76"/>
      <c r="PR76"/>
      <c r="PS76"/>
      <c r="PT76"/>
      <c r="PU76"/>
      <c r="PV76"/>
      <c r="PW76"/>
      <c r="PX76"/>
      <c r="PY76"/>
      <c r="PZ76"/>
      <c r="QA76"/>
      <c r="QB76"/>
      <c r="QC76"/>
      <c r="QD76"/>
      <c r="QE76"/>
      <c r="QF76"/>
      <c r="QG76"/>
      <c r="QH76"/>
      <c r="QI76"/>
      <c r="QJ76"/>
      <c r="QK76"/>
      <c r="QL76"/>
      <c r="QM76"/>
      <c r="QN76"/>
      <c r="QO76"/>
      <c r="QP76"/>
      <c r="QQ76"/>
      <c r="QR76"/>
      <c r="QS76"/>
      <c r="QT76"/>
      <c r="QU76"/>
      <c r="QV76"/>
      <c r="QW76"/>
      <c r="QX76"/>
      <c r="QY76"/>
      <c r="QZ76"/>
      <c r="RA76"/>
      <c r="RB76"/>
      <c r="RC76"/>
      <c r="RD76"/>
      <c r="RE76"/>
      <c r="RF76"/>
      <c r="RG76"/>
      <c r="RH76"/>
      <c r="RI76"/>
      <c r="RJ76"/>
      <c r="RK76"/>
      <c r="RL76"/>
      <c r="RM76"/>
      <c r="RN76"/>
      <c r="RO76"/>
      <c r="RP76"/>
      <c r="RQ76"/>
      <c r="RR76"/>
      <c r="RS76"/>
      <c r="RT76"/>
      <c r="RU76"/>
      <c r="RV76"/>
      <c r="RW76"/>
      <c r="RX76"/>
      <c r="RY76"/>
      <c r="RZ76"/>
      <c r="SA76"/>
      <c r="SB76"/>
      <c r="SC76"/>
      <c r="SD76"/>
      <c r="SE76"/>
      <c r="SF76"/>
      <c r="SG76"/>
      <c r="SH76"/>
      <c r="SI76"/>
      <c r="SJ76"/>
      <c r="SK76"/>
      <c r="SL76"/>
      <c r="SM76"/>
      <c r="SN76"/>
      <c r="SO76"/>
      <c r="SP76"/>
      <c r="SQ76"/>
      <c r="SR76"/>
      <c r="SS76"/>
      <c r="ST76"/>
      <c r="SU76"/>
      <c r="SV76"/>
      <c r="SW76"/>
      <c r="SX76"/>
      <c r="SY76"/>
      <c r="SZ76"/>
      <c r="TA76"/>
      <c r="TB76"/>
      <c r="TC76"/>
      <c r="TD76"/>
      <c r="TE76"/>
      <c r="TF76"/>
      <c r="TG76"/>
      <c r="TH76"/>
      <c r="TI76"/>
      <c r="TJ76"/>
      <c r="TK76"/>
      <c r="TL76"/>
      <c r="TM76"/>
      <c r="TN76"/>
      <c r="TO76"/>
      <c r="TP76"/>
      <c r="TQ76"/>
      <c r="TR76"/>
      <c r="TS76"/>
      <c r="TT76"/>
      <c r="TU76"/>
      <c r="TV76"/>
      <c r="TW76"/>
      <c r="TX76"/>
      <c r="TY76"/>
      <c r="TZ76"/>
      <c r="UA76"/>
      <c r="UB76"/>
      <c r="UC76"/>
      <c r="UD76"/>
      <c r="UE76"/>
      <c r="UF76"/>
      <c r="UG76"/>
      <c r="UH76"/>
      <c r="UI76"/>
      <c r="UJ76"/>
      <c r="UK76"/>
      <c r="UL76"/>
      <c r="UM76"/>
      <c r="UN76"/>
      <c r="UO76"/>
      <c r="UP76"/>
      <c r="UQ76"/>
      <c r="UR76"/>
      <c r="US76"/>
      <c r="UT76"/>
      <c r="UU76"/>
      <c r="UV76"/>
      <c r="UW76"/>
      <c r="UX76"/>
      <c r="UY76"/>
      <c r="UZ76"/>
      <c r="VA76"/>
      <c r="VB76"/>
      <c r="VC76"/>
      <c r="VD76"/>
      <c r="VE76"/>
      <c r="VF76"/>
      <c r="VG76"/>
      <c r="VH76"/>
      <c r="VI76"/>
      <c r="VJ76"/>
      <c r="VK76"/>
      <c r="VL76"/>
      <c r="VM76"/>
      <c r="VN76"/>
      <c r="VO76"/>
      <c r="VP76"/>
      <c r="VQ76"/>
      <c r="VR76"/>
      <c r="VS76"/>
      <c r="VT76"/>
      <c r="VU76"/>
      <c r="VV76"/>
      <c r="VW76"/>
      <c r="VX76"/>
      <c r="VY76"/>
      <c r="VZ76"/>
      <c r="WA76"/>
      <c r="WB76"/>
      <c r="WC76"/>
      <c r="WD76"/>
      <c r="WE76"/>
      <c r="WF76"/>
      <c r="WG76"/>
    </row>
    <row r="77" spans="1:605" s="19" customFormat="1" ht="12.75" customHeight="1">
      <c r="A77" s="16"/>
      <c r="B77" s="17" t="s">
        <v>94</v>
      </c>
      <c r="C77" s="18"/>
      <c r="D77" s="18">
        <f t="shared" ref="D77:I77" si="4">SUM(D68+D76)</f>
        <v>59.34</v>
      </c>
      <c r="E77" s="18">
        <f t="shared" si="4"/>
        <v>0.76</v>
      </c>
      <c r="F77" s="18">
        <f t="shared" si="4"/>
        <v>20.010000000000002</v>
      </c>
      <c r="G77" s="18">
        <f t="shared" si="4"/>
        <v>9.61</v>
      </c>
      <c r="H77" s="18">
        <f t="shared" si="4"/>
        <v>201.18</v>
      </c>
      <c r="I77" s="27">
        <f t="shared" si="4"/>
        <v>1185.49212066</v>
      </c>
      <c r="J77" s="18">
        <v>5.73</v>
      </c>
      <c r="K77" s="18">
        <v>4.4000000000000004</v>
      </c>
      <c r="L77" s="18">
        <v>0</v>
      </c>
      <c r="M77" s="18">
        <v>0</v>
      </c>
      <c r="N77" s="18">
        <v>37.01</v>
      </c>
      <c r="O77" s="18">
        <v>66.7</v>
      </c>
      <c r="P77" s="18">
        <v>11.84</v>
      </c>
      <c r="Q77" s="18">
        <v>0</v>
      </c>
      <c r="R77" s="18">
        <v>0</v>
      </c>
      <c r="S77" s="18">
        <v>0.77</v>
      </c>
      <c r="T77" s="18">
        <v>7.94</v>
      </c>
      <c r="U77" s="18">
        <v>662.94</v>
      </c>
      <c r="V77" s="18">
        <v>1268.1300000000001</v>
      </c>
      <c r="W77" s="18">
        <v>273.55</v>
      </c>
      <c r="X77" s="18">
        <v>146.66</v>
      </c>
      <c r="Y77" s="18">
        <v>329.94</v>
      </c>
      <c r="Z77" s="18">
        <v>10.17</v>
      </c>
      <c r="AA77" s="18">
        <v>901.63</v>
      </c>
      <c r="AB77" s="18">
        <v>5866.56</v>
      </c>
      <c r="AC77" s="18">
        <v>1225.17</v>
      </c>
      <c r="AD77" s="18">
        <v>5.88</v>
      </c>
      <c r="AE77" s="18">
        <v>0.24</v>
      </c>
      <c r="AF77" s="18">
        <v>0.5</v>
      </c>
      <c r="AG77" s="18">
        <v>4.82</v>
      </c>
      <c r="AH77" s="18">
        <v>12.76</v>
      </c>
      <c r="AI77" s="18">
        <v>16.62</v>
      </c>
      <c r="AJ77" s="19">
        <v>0</v>
      </c>
      <c r="AK77" s="19">
        <v>853.28</v>
      </c>
      <c r="AL77" s="19">
        <v>688.63</v>
      </c>
      <c r="AM77" s="19">
        <v>1302.5</v>
      </c>
      <c r="AN77" s="19">
        <v>997.54</v>
      </c>
      <c r="AO77" s="19">
        <v>382.15</v>
      </c>
      <c r="AP77" s="19">
        <v>669.2</v>
      </c>
      <c r="AQ77" s="19">
        <v>240.89</v>
      </c>
      <c r="AR77" s="19">
        <v>774.19</v>
      </c>
      <c r="AS77" s="19">
        <v>910.36</v>
      </c>
      <c r="AT77" s="19">
        <v>1052.1500000000001</v>
      </c>
      <c r="AU77" s="19">
        <v>1326.53</v>
      </c>
      <c r="AV77" s="19">
        <v>399.62</v>
      </c>
      <c r="AW77" s="19">
        <v>901.76</v>
      </c>
      <c r="AX77" s="19">
        <v>2967.23</v>
      </c>
      <c r="AY77" s="19">
        <v>58.38</v>
      </c>
      <c r="AZ77" s="19">
        <v>883.22</v>
      </c>
      <c r="BA77" s="19">
        <v>820.47</v>
      </c>
      <c r="BB77" s="19">
        <v>569.5</v>
      </c>
      <c r="BC77" s="19">
        <v>276.26</v>
      </c>
      <c r="BD77" s="19">
        <v>0.13</v>
      </c>
      <c r="BE77" s="19">
        <v>0.06</v>
      </c>
      <c r="BF77" s="19">
        <v>0.03</v>
      </c>
      <c r="BG77" s="19">
        <v>0.08</v>
      </c>
      <c r="BH77" s="19">
        <v>0.09</v>
      </c>
      <c r="BI77" s="19">
        <v>0.42</v>
      </c>
      <c r="BJ77" s="19">
        <v>0</v>
      </c>
      <c r="BK77" s="19">
        <v>1.83</v>
      </c>
      <c r="BL77" s="19">
        <v>0</v>
      </c>
      <c r="BM77" s="19">
        <v>0.67</v>
      </c>
      <c r="BN77" s="19">
        <v>0.02</v>
      </c>
      <c r="BO77" s="19">
        <v>0.04</v>
      </c>
      <c r="BP77" s="19">
        <v>0</v>
      </c>
      <c r="BQ77" s="19">
        <v>0.08</v>
      </c>
      <c r="BR77" s="19">
        <v>0.14000000000000001</v>
      </c>
      <c r="BS77" s="19">
        <v>2.5499999999999998</v>
      </c>
      <c r="BT77" s="19">
        <v>0</v>
      </c>
      <c r="BU77" s="19">
        <v>0</v>
      </c>
      <c r="BV77" s="19">
        <v>3.9</v>
      </c>
      <c r="BW77" s="19">
        <v>0.56000000000000005</v>
      </c>
      <c r="BX77" s="19">
        <v>0</v>
      </c>
      <c r="BY77" s="19">
        <v>0</v>
      </c>
      <c r="BZ77" s="19">
        <v>0</v>
      </c>
      <c r="CA77" s="19">
        <v>0</v>
      </c>
      <c r="CB77" s="19">
        <v>839.55</v>
      </c>
      <c r="IV77"/>
      <c r="IW77"/>
      <c r="IX77"/>
      <c r="IY77"/>
      <c r="IZ77"/>
      <c r="JA77"/>
      <c r="JB77"/>
      <c r="JC77"/>
      <c r="JD77"/>
      <c r="JE77"/>
      <c r="JF77"/>
      <c r="JG77"/>
      <c r="JH77"/>
      <c r="JI77"/>
      <c r="JJ77"/>
      <c r="JK77"/>
      <c r="JL77"/>
      <c r="JM77"/>
      <c r="JN77"/>
      <c r="JO77"/>
      <c r="JP77"/>
      <c r="JQ77"/>
      <c r="JR77"/>
      <c r="JS77"/>
      <c r="JT77"/>
      <c r="JU77"/>
      <c r="JV77"/>
      <c r="JW77"/>
      <c r="JX77"/>
      <c r="JY77"/>
      <c r="JZ77"/>
      <c r="KA77"/>
      <c r="KB77"/>
      <c r="KC77"/>
      <c r="KD77"/>
      <c r="KE77"/>
      <c r="KF77"/>
      <c r="KG77"/>
      <c r="KH77"/>
      <c r="KI77"/>
      <c r="KJ77"/>
      <c r="KK77"/>
      <c r="KL77"/>
      <c r="KM77"/>
      <c r="KN77"/>
      <c r="KO77"/>
      <c r="KP77"/>
      <c r="KQ77"/>
      <c r="KR77"/>
      <c r="KS77"/>
      <c r="KT77"/>
      <c r="KU77"/>
      <c r="KV77"/>
      <c r="KW77"/>
      <c r="KX77"/>
      <c r="KY77"/>
      <c r="KZ77"/>
      <c r="LA77"/>
      <c r="LB77"/>
      <c r="LC77"/>
      <c r="LD77"/>
      <c r="LE77"/>
      <c r="LF77"/>
      <c r="LG77"/>
      <c r="LH77"/>
      <c r="LI77"/>
      <c r="LJ77"/>
      <c r="LK77"/>
      <c r="LL77"/>
      <c r="LM77"/>
      <c r="LN77"/>
      <c r="LO77"/>
      <c r="LP77"/>
      <c r="LQ77"/>
      <c r="LR77"/>
      <c r="LS77"/>
      <c r="LT77"/>
      <c r="LU77"/>
      <c r="LV77"/>
      <c r="LW77"/>
      <c r="LX77"/>
      <c r="LY77"/>
      <c r="LZ77"/>
      <c r="MA77"/>
      <c r="MB77"/>
      <c r="MC77"/>
      <c r="MD77"/>
      <c r="ME77"/>
      <c r="MF77"/>
      <c r="MG77"/>
      <c r="MH77"/>
      <c r="MI77"/>
      <c r="MJ77"/>
      <c r="MK77"/>
      <c r="ML77"/>
      <c r="MM77"/>
      <c r="MN77"/>
      <c r="MO77"/>
      <c r="MP77"/>
      <c r="MQ77"/>
      <c r="MR77"/>
      <c r="MS77"/>
      <c r="MT77"/>
      <c r="MU77"/>
      <c r="MV77"/>
      <c r="MW77"/>
      <c r="MX77"/>
      <c r="MY77"/>
      <c r="MZ77"/>
      <c r="NA77"/>
      <c r="NB77"/>
      <c r="NC77"/>
      <c r="ND77"/>
      <c r="NE77"/>
      <c r="NF77"/>
      <c r="NG77"/>
      <c r="NH77"/>
      <c r="NI77"/>
      <c r="NJ77"/>
      <c r="NK77"/>
      <c r="NL77"/>
      <c r="NM77"/>
      <c r="NN77"/>
      <c r="NO77"/>
      <c r="NP77"/>
      <c r="NQ77"/>
      <c r="NR77"/>
      <c r="NS77"/>
      <c r="NT77"/>
      <c r="NU77"/>
      <c r="NV77"/>
      <c r="NW77"/>
      <c r="NX77"/>
      <c r="NY77"/>
      <c r="NZ77"/>
      <c r="OA77"/>
      <c r="OB77"/>
      <c r="OC77"/>
      <c r="OD77"/>
      <c r="OE77"/>
      <c r="OF77"/>
      <c r="OG77"/>
      <c r="OH77"/>
      <c r="OI77"/>
      <c r="OJ77"/>
      <c r="OK77"/>
      <c r="OL77"/>
      <c r="OM77"/>
      <c r="ON77"/>
      <c r="OO77"/>
      <c r="OP77"/>
      <c r="OQ77"/>
      <c r="OR77"/>
      <c r="OS77"/>
      <c r="OT77"/>
      <c r="OU77"/>
      <c r="OV77"/>
      <c r="OW77"/>
      <c r="OX77"/>
      <c r="OY77"/>
      <c r="OZ77"/>
      <c r="PA77"/>
      <c r="PB77"/>
      <c r="PC77"/>
      <c r="PD77"/>
      <c r="PE77"/>
      <c r="PF77"/>
      <c r="PG77"/>
      <c r="PH77"/>
      <c r="PI77"/>
      <c r="PJ77"/>
      <c r="PK77"/>
      <c r="PL77"/>
      <c r="PM77"/>
      <c r="PN77"/>
      <c r="PO77"/>
      <c r="PP77"/>
      <c r="PQ77"/>
      <c r="PR77"/>
      <c r="PS77"/>
      <c r="PT77"/>
      <c r="PU77"/>
      <c r="PV77"/>
      <c r="PW77"/>
      <c r="PX77"/>
      <c r="PY77"/>
      <c r="PZ77"/>
      <c r="QA77"/>
      <c r="QB77"/>
      <c r="QC77"/>
      <c r="QD77"/>
      <c r="QE77"/>
      <c r="QF77"/>
      <c r="QG77"/>
      <c r="QH77"/>
      <c r="QI77"/>
      <c r="QJ77"/>
      <c r="QK77"/>
      <c r="QL77"/>
      <c r="QM77"/>
      <c r="QN77"/>
      <c r="QO77"/>
      <c r="QP77"/>
      <c r="QQ77"/>
      <c r="QR77"/>
      <c r="QS77"/>
      <c r="QT77"/>
      <c r="QU77"/>
      <c r="QV77"/>
      <c r="QW77"/>
      <c r="QX77"/>
      <c r="QY77"/>
      <c r="QZ77"/>
      <c r="RA77"/>
      <c r="RB77"/>
      <c r="RC77"/>
      <c r="RD77"/>
      <c r="RE77"/>
      <c r="RF77"/>
      <c r="RG77"/>
      <c r="RH77"/>
      <c r="RI77"/>
      <c r="RJ77"/>
      <c r="RK77"/>
      <c r="RL77"/>
      <c r="RM77"/>
      <c r="RN77"/>
      <c r="RO77"/>
      <c r="RP77"/>
      <c r="RQ77"/>
      <c r="RR77"/>
      <c r="RS77"/>
      <c r="RT77"/>
      <c r="RU77"/>
      <c r="RV77"/>
      <c r="RW77"/>
      <c r="RX77"/>
      <c r="RY77"/>
      <c r="RZ77"/>
      <c r="SA77"/>
      <c r="SB77"/>
      <c r="SC77"/>
      <c r="SD77"/>
      <c r="SE77"/>
      <c r="SF77"/>
      <c r="SG77"/>
      <c r="SH77"/>
      <c r="SI77"/>
      <c r="SJ77"/>
      <c r="SK77"/>
      <c r="SL77"/>
      <c r="SM77"/>
      <c r="SN77"/>
      <c r="SO77"/>
      <c r="SP77"/>
      <c r="SQ77"/>
      <c r="SR77"/>
      <c r="SS77"/>
      <c r="ST77"/>
      <c r="SU77"/>
      <c r="SV77"/>
      <c r="SW77"/>
      <c r="SX77"/>
      <c r="SY77"/>
      <c r="SZ77"/>
      <c r="TA77"/>
      <c r="TB77"/>
      <c r="TC77"/>
      <c r="TD77"/>
      <c r="TE77"/>
      <c r="TF77"/>
      <c r="TG77"/>
      <c r="TH77"/>
      <c r="TI77"/>
      <c r="TJ77"/>
      <c r="TK77"/>
      <c r="TL77"/>
      <c r="TM77"/>
      <c r="TN77"/>
      <c r="TO77"/>
      <c r="TP77"/>
      <c r="TQ77"/>
      <c r="TR77"/>
      <c r="TS77"/>
      <c r="TT77"/>
      <c r="TU77"/>
      <c r="TV77"/>
      <c r="TW77"/>
      <c r="TX77"/>
      <c r="TY77"/>
      <c r="TZ77"/>
      <c r="UA77"/>
      <c r="UB77"/>
      <c r="UC77"/>
      <c r="UD77"/>
      <c r="UE77"/>
      <c r="UF77"/>
      <c r="UG77"/>
      <c r="UH77"/>
      <c r="UI77"/>
      <c r="UJ77"/>
      <c r="UK77"/>
      <c r="UL77"/>
      <c r="UM77"/>
      <c r="UN77"/>
      <c r="UO77"/>
      <c r="UP77"/>
      <c r="UQ77"/>
      <c r="UR77"/>
      <c r="US77"/>
      <c r="UT77"/>
      <c r="UU77"/>
      <c r="UV77"/>
      <c r="UW77"/>
      <c r="UX77"/>
      <c r="UY77"/>
      <c r="UZ77"/>
      <c r="VA77"/>
      <c r="VB77"/>
      <c r="VC77"/>
      <c r="VD77"/>
      <c r="VE77"/>
      <c r="VF77"/>
      <c r="VG77"/>
      <c r="VH77"/>
      <c r="VI77"/>
      <c r="VJ77"/>
      <c r="VK77"/>
      <c r="VL77"/>
      <c r="VM77"/>
      <c r="VN77"/>
      <c r="VO77"/>
      <c r="VP77"/>
      <c r="VQ77"/>
      <c r="VR77"/>
      <c r="VS77"/>
      <c r="VT77"/>
      <c r="VU77"/>
      <c r="VV77"/>
      <c r="VW77"/>
      <c r="VX77"/>
      <c r="VY77"/>
      <c r="VZ77"/>
      <c r="WA77"/>
      <c r="WB77"/>
      <c r="WC77"/>
      <c r="WD77"/>
      <c r="WE77"/>
      <c r="WF77"/>
      <c r="WG77"/>
    </row>
    <row r="79" spans="1:605" ht="12.75" customHeight="1">
      <c r="B79" s="20" t="s">
        <v>116</v>
      </c>
    </row>
    <row r="80" spans="1:605" ht="12.75" customHeight="1">
      <c r="B80" s="7" t="s">
        <v>87</v>
      </c>
    </row>
    <row r="81" spans="1:605" s="12" customFormat="1" ht="12.75" customHeight="1">
      <c r="A81" s="9" t="str">
        <f>"4/7"</f>
        <v>4/7</v>
      </c>
      <c r="B81" s="10" t="s">
        <v>134</v>
      </c>
      <c r="C81" s="11" t="str">
        <f>"120"</f>
        <v>120</v>
      </c>
      <c r="D81" s="11">
        <v>14.83</v>
      </c>
      <c r="E81" s="11">
        <v>15.17</v>
      </c>
      <c r="F81" s="11">
        <v>9.91</v>
      </c>
      <c r="G81" s="11">
        <v>6.46</v>
      </c>
      <c r="H81" s="11">
        <v>5.94</v>
      </c>
      <c r="I81" s="25">
        <v>169.51919800000002</v>
      </c>
      <c r="J81" s="11">
        <v>1.61</v>
      </c>
      <c r="K81" s="11">
        <v>4.16</v>
      </c>
      <c r="L81" s="11">
        <v>0</v>
      </c>
      <c r="M81" s="11">
        <v>0</v>
      </c>
      <c r="N81" s="11">
        <v>4.79</v>
      </c>
      <c r="O81" s="11">
        <v>7.0000000000000007E-2</v>
      </c>
      <c r="P81" s="11">
        <v>1.08</v>
      </c>
      <c r="Q81" s="11">
        <v>0</v>
      </c>
      <c r="R81" s="11">
        <v>0</v>
      </c>
      <c r="S81" s="11">
        <v>0.12</v>
      </c>
      <c r="T81" s="11">
        <v>1.84</v>
      </c>
      <c r="U81" s="11">
        <v>251.76</v>
      </c>
      <c r="V81" s="11">
        <v>293.48</v>
      </c>
      <c r="W81" s="11">
        <v>26.02</v>
      </c>
      <c r="X81" s="11">
        <v>30.53</v>
      </c>
      <c r="Y81" s="11">
        <v>151.19999999999999</v>
      </c>
      <c r="Z81" s="11">
        <v>0.69</v>
      </c>
      <c r="AA81" s="11">
        <v>13.32</v>
      </c>
      <c r="AB81" s="11">
        <v>2592</v>
      </c>
      <c r="AC81" s="11">
        <v>562.20000000000005</v>
      </c>
      <c r="AD81" s="11">
        <v>4.07</v>
      </c>
      <c r="AE81" s="11">
        <v>0.12</v>
      </c>
      <c r="AF81" s="11">
        <v>0.11</v>
      </c>
      <c r="AG81" s="11">
        <v>2.91</v>
      </c>
      <c r="AH81" s="11">
        <v>6.38</v>
      </c>
      <c r="AI81" s="11">
        <v>1.53</v>
      </c>
      <c r="AJ81" s="12">
        <v>0</v>
      </c>
      <c r="AK81" s="12">
        <v>865.81</v>
      </c>
      <c r="AL81" s="12">
        <v>660.67</v>
      </c>
      <c r="AM81" s="12">
        <v>1202.04</v>
      </c>
      <c r="AN81" s="12">
        <v>1411.98</v>
      </c>
      <c r="AO81" s="12">
        <v>381.39</v>
      </c>
      <c r="AP81" s="12">
        <v>794.15</v>
      </c>
      <c r="AQ81" s="12">
        <v>151.59</v>
      </c>
      <c r="AR81" s="12">
        <v>7.87</v>
      </c>
      <c r="AS81" s="12">
        <v>12.19</v>
      </c>
      <c r="AT81" s="12">
        <v>10.43</v>
      </c>
      <c r="AU81" s="12">
        <v>34.270000000000003</v>
      </c>
      <c r="AV81" s="12">
        <v>613.63</v>
      </c>
      <c r="AW81" s="12">
        <v>7.37</v>
      </c>
      <c r="AX81" s="12">
        <v>59.67</v>
      </c>
      <c r="AY81" s="12">
        <v>0</v>
      </c>
      <c r="AZ81" s="12">
        <v>7.62</v>
      </c>
      <c r="BA81" s="12">
        <v>8.3800000000000008</v>
      </c>
      <c r="BB81" s="12">
        <v>4.99</v>
      </c>
      <c r="BC81" s="12">
        <v>3.19</v>
      </c>
      <c r="BD81" s="12">
        <v>0</v>
      </c>
      <c r="BE81" s="12">
        <v>0</v>
      </c>
      <c r="BF81" s="12">
        <v>0</v>
      </c>
      <c r="BG81" s="12">
        <v>0</v>
      </c>
      <c r="BH81" s="12">
        <v>0</v>
      </c>
      <c r="BI81" s="12">
        <v>0</v>
      </c>
      <c r="BJ81" s="12">
        <v>0</v>
      </c>
      <c r="BK81" s="12">
        <v>0.35</v>
      </c>
      <c r="BL81" s="12">
        <v>0</v>
      </c>
      <c r="BM81" s="12">
        <v>0.23</v>
      </c>
      <c r="BN81" s="12">
        <v>0.02</v>
      </c>
      <c r="BO81" s="12">
        <v>0.04</v>
      </c>
      <c r="BP81" s="12">
        <v>0</v>
      </c>
      <c r="BQ81" s="12">
        <v>0</v>
      </c>
      <c r="BR81" s="12">
        <v>0</v>
      </c>
      <c r="BS81" s="12">
        <v>1.34</v>
      </c>
      <c r="BT81" s="12">
        <v>0</v>
      </c>
      <c r="BU81" s="12">
        <v>0</v>
      </c>
      <c r="BV81" s="12">
        <v>3.79</v>
      </c>
      <c r="BW81" s="12">
        <v>0</v>
      </c>
      <c r="BX81" s="12">
        <v>0</v>
      </c>
      <c r="BY81" s="12">
        <v>0</v>
      </c>
      <c r="BZ81" s="12">
        <v>0</v>
      </c>
      <c r="CA81" s="12">
        <v>0</v>
      </c>
      <c r="CB81" s="12">
        <v>114.38</v>
      </c>
      <c r="IV81"/>
      <c r="IW81"/>
      <c r="IX81"/>
      <c r="IY81"/>
      <c r="IZ81"/>
      <c r="JA81"/>
      <c r="JB81"/>
      <c r="JC81"/>
      <c r="JD81"/>
      <c r="JE81"/>
      <c r="JF81"/>
      <c r="JG81"/>
      <c r="JH81"/>
      <c r="JI81"/>
      <c r="JJ81"/>
      <c r="JK81"/>
      <c r="JL81"/>
      <c r="JM81"/>
      <c r="JN81"/>
      <c r="JO81"/>
      <c r="JP81"/>
      <c r="JQ81"/>
      <c r="JR81"/>
      <c r="JS81"/>
      <c r="JT81"/>
      <c r="JU81"/>
      <c r="JV81"/>
      <c r="JW81"/>
      <c r="JX81"/>
      <c r="JY81"/>
      <c r="JZ81"/>
      <c r="KA81"/>
      <c r="KB81"/>
      <c r="KC81"/>
      <c r="KD81"/>
      <c r="KE81"/>
      <c r="KF81"/>
      <c r="KG81"/>
      <c r="KH81"/>
      <c r="KI81"/>
      <c r="KJ81"/>
      <c r="KK81"/>
      <c r="KL81"/>
      <c r="KM81"/>
      <c r="KN81"/>
      <c r="KO81"/>
      <c r="KP81"/>
      <c r="KQ81"/>
      <c r="KR81"/>
      <c r="KS81"/>
      <c r="KT81"/>
      <c r="KU81"/>
      <c r="KV81"/>
      <c r="KW81"/>
      <c r="KX81"/>
      <c r="KY81"/>
      <c r="KZ81"/>
      <c r="LA81"/>
      <c r="LB81"/>
      <c r="LC81"/>
      <c r="LD81"/>
      <c r="LE81"/>
      <c r="LF81"/>
      <c r="LG81"/>
      <c r="LH81"/>
      <c r="LI81"/>
      <c r="LJ81"/>
      <c r="LK81"/>
      <c r="LL81"/>
      <c r="LM81"/>
      <c r="LN81"/>
      <c r="LO81"/>
      <c r="LP81"/>
      <c r="LQ81"/>
      <c r="LR81"/>
      <c r="LS81"/>
      <c r="LT81"/>
      <c r="LU81"/>
      <c r="LV81"/>
      <c r="LW81"/>
      <c r="LX81"/>
      <c r="LY81"/>
      <c r="LZ81"/>
      <c r="MA81"/>
      <c r="MB81"/>
      <c r="MC81"/>
      <c r="MD81"/>
      <c r="ME81"/>
      <c r="MF81"/>
      <c r="MG81"/>
      <c r="MH81"/>
      <c r="MI81"/>
      <c r="MJ81"/>
      <c r="MK81"/>
      <c r="ML81"/>
      <c r="MM81"/>
      <c r="MN81"/>
      <c r="MO81"/>
      <c r="MP81"/>
      <c r="MQ81"/>
      <c r="MR81"/>
      <c r="MS81"/>
      <c r="MT81"/>
      <c r="MU81"/>
      <c r="MV81"/>
      <c r="MW81"/>
      <c r="MX81"/>
      <c r="MY81"/>
      <c r="MZ81"/>
      <c r="NA81"/>
      <c r="NB81"/>
      <c r="NC81"/>
      <c r="ND81"/>
      <c r="NE81"/>
      <c r="NF81"/>
      <c r="NG81"/>
      <c r="NH81"/>
      <c r="NI81"/>
      <c r="NJ81"/>
      <c r="NK81"/>
      <c r="NL81"/>
      <c r="NM81"/>
      <c r="NN81"/>
      <c r="NO81"/>
      <c r="NP81"/>
      <c r="NQ81"/>
      <c r="NR81"/>
      <c r="NS81"/>
      <c r="NT81"/>
      <c r="NU81"/>
      <c r="NV81"/>
      <c r="NW81"/>
      <c r="NX81"/>
      <c r="NY81"/>
      <c r="NZ81"/>
      <c r="OA81"/>
      <c r="OB81"/>
      <c r="OC81"/>
      <c r="OD81"/>
      <c r="OE81"/>
      <c r="OF81"/>
      <c r="OG81"/>
      <c r="OH81"/>
      <c r="OI81"/>
      <c r="OJ81"/>
      <c r="OK81"/>
      <c r="OL81"/>
      <c r="OM81"/>
      <c r="ON81"/>
      <c r="OO81"/>
      <c r="OP81"/>
      <c r="OQ81"/>
      <c r="OR81"/>
      <c r="OS81"/>
      <c r="OT81"/>
      <c r="OU81"/>
      <c r="OV81"/>
      <c r="OW81"/>
      <c r="OX81"/>
      <c r="OY81"/>
      <c r="OZ81"/>
      <c r="PA81"/>
      <c r="PB81"/>
      <c r="PC81"/>
      <c r="PD81"/>
      <c r="PE81"/>
      <c r="PF81"/>
      <c r="PG81"/>
      <c r="PH81"/>
      <c r="PI81"/>
      <c r="PJ81"/>
      <c r="PK81"/>
      <c r="PL81"/>
      <c r="PM81"/>
      <c r="PN81"/>
      <c r="PO81"/>
      <c r="PP81"/>
      <c r="PQ81"/>
      <c r="PR81"/>
      <c r="PS81"/>
      <c r="PT81"/>
      <c r="PU81"/>
      <c r="PV81"/>
      <c r="PW81"/>
      <c r="PX81"/>
      <c r="PY81"/>
      <c r="PZ81"/>
      <c r="QA81"/>
      <c r="QB81"/>
      <c r="QC81"/>
      <c r="QD81"/>
      <c r="QE81"/>
      <c r="QF81"/>
      <c r="QG81"/>
      <c r="QH81"/>
      <c r="QI81"/>
      <c r="QJ81"/>
      <c r="QK81"/>
      <c r="QL81"/>
      <c r="QM81"/>
      <c r="QN81"/>
      <c r="QO81"/>
      <c r="QP81"/>
      <c r="QQ81"/>
      <c r="QR81"/>
      <c r="QS81"/>
      <c r="QT81"/>
      <c r="QU81"/>
      <c r="QV81"/>
      <c r="QW81"/>
      <c r="QX81"/>
      <c r="QY81"/>
      <c r="QZ81"/>
      <c r="RA81"/>
      <c r="RB81"/>
      <c r="RC81"/>
      <c r="RD81"/>
      <c r="RE81"/>
      <c r="RF81"/>
      <c r="RG81"/>
      <c r="RH81"/>
      <c r="RI81"/>
      <c r="RJ81"/>
      <c r="RK81"/>
      <c r="RL81"/>
      <c r="RM81"/>
      <c r="RN81"/>
      <c r="RO81"/>
      <c r="RP81"/>
      <c r="RQ81"/>
      <c r="RR81"/>
      <c r="RS81"/>
      <c r="RT81"/>
      <c r="RU81"/>
      <c r="RV81"/>
      <c r="RW81"/>
      <c r="RX81"/>
      <c r="RY81"/>
      <c r="RZ81"/>
      <c r="SA81"/>
      <c r="SB81"/>
      <c r="SC81"/>
      <c r="SD81"/>
      <c r="SE81"/>
      <c r="SF81"/>
      <c r="SG81"/>
      <c r="SH81"/>
      <c r="SI81"/>
      <c r="SJ81"/>
      <c r="SK81"/>
      <c r="SL81"/>
      <c r="SM81"/>
      <c r="SN81"/>
      <c r="SO81"/>
      <c r="SP81"/>
      <c r="SQ81"/>
      <c r="SR81"/>
      <c r="SS81"/>
      <c r="ST81"/>
      <c r="SU81"/>
      <c r="SV81"/>
      <c r="SW81"/>
      <c r="SX81"/>
      <c r="SY81"/>
      <c r="SZ81"/>
      <c r="TA81"/>
      <c r="TB81"/>
      <c r="TC81"/>
      <c r="TD81"/>
      <c r="TE81"/>
      <c r="TF81"/>
      <c r="TG81"/>
      <c r="TH81"/>
      <c r="TI81"/>
      <c r="TJ81"/>
      <c r="TK81"/>
      <c r="TL81"/>
      <c r="TM81"/>
      <c r="TN81"/>
      <c r="TO81"/>
      <c r="TP81"/>
      <c r="TQ81"/>
      <c r="TR81"/>
      <c r="TS81"/>
      <c r="TT81"/>
      <c r="TU81"/>
      <c r="TV81"/>
      <c r="TW81"/>
      <c r="TX81"/>
      <c r="TY81"/>
      <c r="TZ81"/>
      <c r="UA81"/>
      <c r="UB81"/>
      <c r="UC81"/>
      <c r="UD81"/>
      <c r="UE81"/>
      <c r="UF81"/>
      <c r="UG81"/>
      <c r="UH81"/>
      <c r="UI81"/>
      <c r="UJ81"/>
      <c r="UK81"/>
      <c r="UL81"/>
      <c r="UM81"/>
      <c r="UN81"/>
      <c r="UO81"/>
      <c r="UP81"/>
      <c r="UQ81"/>
      <c r="UR81"/>
      <c r="US81"/>
      <c r="UT81"/>
      <c r="UU81"/>
      <c r="UV81"/>
      <c r="UW81"/>
      <c r="UX81"/>
      <c r="UY81"/>
      <c r="UZ81"/>
      <c r="VA81"/>
      <c r="VB81"/>
      <c r="VC81"/>
      <c r="VD81"/>
      <c r="VE81"/>
      <c r="VF81"/>
      <c r="VG81"/>
      <c r="VH81"/>
      <c r="VI81"/>
      <c r="VJ81"/>
      <c r="VK81"/>
      <c r="VL81"/>
      <c r="VM81"/>
      <c r="VN81"/>
      <c r="VO81"/>
      <c r="VP81"/>
      <c r="VQ81"/>
      <c r="VR81"/>
      <c r="VS81"/>
      <c r="VT81"/>
      <c r="VU81"/>
      <c r="VV81"/>
      <c r="VW81"/>
      <c r="VX81"/>
      <c r="VY81"/>
      <c r="VZ81"/>
      <c r="WA81"/>
      <c r="WB81"/>
      <c r="WC81"/>
      <c r="WD81"/>
      <c r="WE81"/>
      <c r="WF81"/>
      <c r="WG81"/>
    </row>
    <row r="82" spans="1:605" s="12" customFormat="1" ht="12.75" customHeight="1">
      <c r="A82" s="9" t="str">
        <f>"3/3"</f>
        <v>3/3</v>
      </c>
      <c r="B82" s="10" t="s">
        <v>135</v>
      </c>
      <c r="C82" s="11" t="str">
        <f>"150"</f>
        <v>150</v>
      </c>
      <c r="D82" s="11">
        <v>3.11</v>
      </c>
      <c r="E82" s="11">
        <v>0.55000000000000004</v>
      </c>
      <c r="F82" s="11">
        <v>3.67</v>
      </c>
      <c r="G82" s="11">
        <v>0.51</v>
      </c>
      <c r="H82" s="11">
        <v>22.07</v>
      </c>
      <c r="I82" s="25">
        <v>132.58571249999997</v>
      </c>
      <c r="J82" s="11">
        <v>2.2799999999999998</v>
      </c>
      <c r="K82" s="11">
        <v>0.08</v>
      </c>
      <c r="L82" s="11">
        <v>0</v>
      </c>
      <c r="M82" s="11">
        <v>0</v>
      </c>
      <c r="N82" s="11">
        <v>2.15</v>
      </c>
      <c r="O82" s="11">
        <v>18.23</v>
      </c>
      <c r="P82" s="11">
        <v>1.7</v>
      </c>
      <c r="Q82" s="11">
        <v>0</v>
      </c>
      <c r="R82" s="11">
        <v>0</v>
      </c>
      <c r="S82" s="11">
        <v>0.28999999999999998</v>
      </c>
      <c r="T82" s="11">
        <v>1.89</v>
      </c>
      <c r="U82" s="11">
        <v>77.84</v>
      </c>
      <c r="V82" s="11">
        <v>636.26</v>
      </c>
      <c r="W82" s="11">
        <v>33.96</v>
      </c>
      <c r="X82" s="11">
        <v>30.35</v>
      </c>
      <c r="Y82" s="11">
        <v>86.82</v>
      </c>
      <c r="Z82" s="11">
        <v>1.1200000000000001</v>
      </c>
      <c r="AA82" s="11">
        <v>18.75</v>
      </c>
      <c r="AB82" s="11">
        <v>34.11</v>
      </c>
      <c r="AC82" s="11">
        <v>25.05</v>
      </c>
      <c r="AD82" s="11">
        <v>0.17</v>
      </c>
      <c r="AE82" s="11">
        <v>0.12</v>
      </c>
      <c r="AF82" s="11">
        <v>0.1</v>
      </c>
      <c r="AG82" s="11">
        <v>1.33</v>
      </c>
      <c r="AH82" s="11">
        <v>2.59</v>
      </c>
      <c r="AI82" s="11">
        <v>5.45</v>
      </c>
      <c r="AJ82" s="12">
        <v>0</v>
      </c>
      <c r="AK82" s="12">
        <v>62.59</v>
      </c>
      <c r="AL82" s="12">
        <v>81.44</v>
      </c>
      <c r="AM82" s="12">
        <v>116</v>
      </c>
      <c r="AN82" s="12">
        <v>118.1</v>
      </c>
      <c r="AO82" s="12">
        <v>26.61</v>
      </c>
      <c r="AP82" s="12">
        <v>76.13</v>
      </c>
      <c r="AQ82" s="12">
        <v>34.840000000000003</v>
      </c>
      <c r="AR82" s="12">
        <v>80.09</v>
      </c>
      <c r="AS82" s="12">
        <v>75.67</v>
      </c>
      <c r="AT82" s="12">
        <v>206.13</v>
      </c>
      <c r="AU82" s="12">
        <v>91.81</v>
      </c>
      <c r="AV82" s="12">
        <v>19.2</v>
      </c>
      <c r="AW82" s="12">
        <v>53.44</v>
      </c>
      <c r="AX82" s="12">
        <v>287.20999999999998</v>
      </c>
      <c r="AY82" s="12">
        <v>0</v>
      </c>
      <c r="AZ82" s="12">
        <v>40.19</v>
      </c>
      <c r="BA82" s="12">
        <v>36.549999999999997</v>
      </c>
      <c r="BB82" s="12">
        <v>72.75</v>
      </c>
      <c r="BC82" s="12">
        <v>21.66</v>
      </c>
      <c r="BD82" s="12">
        <v>0.1</v>
      </c>
      <c r="BE82" s="12">
        <v>0.04</v>
      </c>
      <c r="BF82" s="12">
        <v>0.02</v>
      </c>
      <c r="BG82" s="12">
        <v>0.05</v>
      </c>
      <c r="BH82" s="12">
        <v>0.06</v>
      </c>
      <c r="BI82" s="12">
        <v>0.28999999999999998</v>
      </c>
      <c r="BJ82" s="12">
        <v>0</v>
      </c>
      <c r="BK82" s="12">
        <v>0.88</v>
      </c>
      <c r="BL82" s="12">
        <v>0</v>
      </c>
      <c r="BM82" s="12">
        <v>0.26</v>
      </c>
      <c r="BN82" s="12">
        <v>0</v>
      </c>
      <c r="BO82" s="12">
        <v>0</v>
      </c>
      <c r="BP82" s="12">
        <v>0</v>
      </c>
      <c r="BQ82" s="12">
        <v>0.05</v>
      </c>
      <c r="BR82" s="12">
        <v>0.09</v>
      </c>
      <c r="BS82" s="12">
        <v>0.85</v>
      </c>
      <c r="BT82" s="12">
        <v>0</v>
      </c>
      <c r="BU82" s="12">
        <v>0</v>
      </c>
      <c r="BV82" s="12">
        <v>0.14000000000000001</v>
      </c>
      <c r="BW82" s="12">
        <v>0</v>
      </c>
      <c r="BX82" s="12">
        <v>0</v>
      </c>
      <c r="BY82" s="12">
        <v>0</v>
      </c>
      <c r="BZ82" s="12">
        <v>0</v>
      </c>
      <c r="CA82" s="12">
        <v>0</v>
      </c>
      <c r="CB82" s="12">
        <v>123.62</v>
      </c>
      <c r="IV82"/>
      <c r="IW82"/>
      <c r="IX82"/>
      <c r="IY82"/>
      <c r="IZ82"/>
      <c r="JA82"/>
      <c r="JB82"/>
      <c r="JC82"/>
      <c r="JD82"/>
      <c r="JE82"/>
      <c r="JF82"/>
      <c r="JG82"/>
      <c r="JH82"/>
      <c r="JI82"/>
      <c r="JJ82"/>
      <c r="JK82"/>
      <c r="JL82"/>
      <c r="JM82"/>
      <c r="JN82"/>
      <c r="JO82"/>
      <c r="JP82"/>
      <c r="JQ82"/>
      <c r="JR82"/>
      <c r="JS82"/>
      <c r="JT82"/>
      <c r="JU82"/>
      <c r="JV82"/>
      <c r="JW82"/>
      <c r="JX82"/>
      <c r="JY82"/>
      <c r="JZ82"/>
      <c r="KA82"/>
      <c r="KB82"/>
      <c r="KC82"/>
      <c r="KD82"/>
      <c r="KE82"/>
      <c r="KF82"/>
      <c r="KG82"/>
      <c r="KH82"/>
      <c r="KI82"/>
      <c r="KJ82"/>
      <c r="KK82"/>
      <c r="KL82"/>
      <c r="KM82"/>
      <c r="KN82"/>
      <c r="KO82"/>
      <c r="KP82"/>
      <c r="KQ82"/>
      <c r="KR82"/>
      <c r="KS82"/>
      <c r="KT82"/>
      <c r="KU82"/>
      <c r="KV82"/>
      <c r="KW82"/>
      <c r="KX82"/>
      <c r="KY82"/>
      <c r="KZ82"/>
      <c r="LA82"/>
      <c r="LB82"/>
      <c r="LC82"/>
      <c r="LD82"/>
      <c r="LE82"/>
      <c r="LF82"/>
      <c r="LG82"/>
      <c r="LH82"/>
      <c r="LI82"/>
      <c r="LJ82"/>
      <c r="LK82"/>
      <c r="LL82"/>
      <c r="LM82"/>
      <c r="LN82"/>
      <c r="LO82"/>
      <c r="LP82"/>
      <c r="LQ82"/>
      <c r="LR82"/>
      <c r="LS82"/>
      <c r="LT82"/>
      <c r="LU82"/>
      <c r="LV82"/>
      <c r="LW82"/>
      <c r="LX82"/>
      <c r="LY82"/>
      <c r="LZ82"/>
      <c r="MA82"/>
      <c r="MB82"/>
      <c r="MC82"/>
      <c r="MD82"/>
      <c r="ME82"/>
      <c r="MF82"/>
      <c r="MG82"/>
      <c r="MH82"/>
      <c r="MI82"/>
      <c r="MJ82"/>
      <c r="MK82"/>
      <c r="ML82"/>
      <c r="MM82"/>
      <c r="MN82"/>
      <c r="MO82"/>
      <c r="MP82"/>
      <c r="MQ82"/>
      <c r="MR82"/>
      <c r="MS82"/>
      <c r="MT82"/>
      <c r="MU82"/>
      <c r="MV82"/>
      <c r="MW82"/>
      <c r="MX82"/>
      <c r="MY82"/>
      <c r="MZ82"/>
      <c r="NA82"/>
      <c r="NB82"/>
      <c r="NC82"/>
      <c r="ND82"/>
      <c r="NE82"/>
      <c r="NF82"/>
      <c r="NG82"/>
      <c r="NH82"/>
      <c r="NI82"/>
      <c r="NJ82"/>
      <c r="NK82"/>
      <c r="NL82"/>
      <c r="NM82"/>
      <c r="NN82"/>
      <c r="NO82"/>
      <c r="NP82"/>
      <c r="NQ82"/>
      <c r="NR82"/>
      <c r="NS82"/>
      <c r="NT82"/>
      <c r="NU82"/>
      <c r="NV82"/>
      <c r="NW82"/>
      <c r="NX82"/>
      <c r="NY82"/>
      <c r="NZ82"/>
      <c r="OA82"/>
      <c r="OB82"/>
      <c r="OC82"/>
      <c r="OD82"/>
      <c r="OE82"/>
      <c r="OF82"/>
      <c r="OG82"/>
      <c r="OH82"/>
      <c r="OI82"/>
      <c r="OJ82"/>
      <c r="OK82"/>
      <c r="OL82"/>
      <c r="OM82"/>
      <c r="ON82"/>
      <c r="OO82"/>
      <c r="OP82"/>
      <c r="OQ82"/>
      <c r="OR82"/>
      <c r="OS82"/>
      <c r="OT82"/>
      <c r="OU82"/>
      <c r="OV82"/>
      <c r="OW82"/>
      <c r="OX82"/>
      <c r="OY82"/>
      <c r="OZ82"/>
      <c r="PA82"/>
      <c r="PB82"/>
      <c r="PC82"/>
      <c r="PD82"/>
      <c r="PE82"/>
      <c r="PF82"/>
      <c r="PG82"/>
      <c r="PH82"/>
      <c r="PI82"/>
      <c r="PJ82"/>
      <c r="PK82"/>
      <c r="PL82"/>
      <c r="PM82"/>
      <c r="PN82"/>
      <c r="PO82"/>
      <c r="PP82"/>
      <c r="PQ82"/>
      <c r="PR82"/>
      <c r="PS82"/>
      <c r="PT82"/>
      <c r="PU82"/>
      <c r="PV82"/>
      <c r="PW82"/>
      <c r="PX82"/>
      <c r="PY82"/>
      <c r="PZ82"/>
      <c r="QA82"/>
      <c r="QB82"/>
      <c r="QC82"/>
      <c r="QD82"/>
      <c r="QE82"/>
      <c r="QF82"/>
      <c r="QG82"/>
      <c r="QH82"/>
      <c r="QI82"/>
      <c r="QJ82"/>
      <c r="QK82"/>
      <c r="QL82"/>
      <c r="QM82"/>
      <c r="QN82"/>
      <c r="QO82"/>
      <c r="QP82"/>
      <c r="QQ82"/>
      <c r="QR82"/>
      <c r="QS82"/>
      <c r="QT82"/>
      <c r="QU82"/>
      <c r="QV82"/>
      <c r="QW82"/>
      <c r="QX82"/>
      <c r="QY82"/>
      <c r="QZ82"/>
      <c r="RA82"/>
      <c r="RB82"/>
      <c r="RC82"/>
      <c r="RD82"/>
      <c r="RE82"/>
      <c r="RF82"/>
      <c r="RG82"/>
      <c r="RH82"/>
      <c r="RI82"/>
      <c r="RJ82"/>
      <c r="RK82"/>
      <c r="RL82"/>
      <c r="RM82"/>
      <c r="RN82"/>
      <c r="RO82"/>
      <c r="RP82"/>
      <c r="RQ82"/>
      <c r="RR82"/>
      <c r="RS82"/>
      <c r="RT82"/>
      <c r="RU82"/>
      <c r="RV82"/>
      <c r="RW82"/>
      <c r="RX82"/>
      <c r="RY82"/>
      <c r="RZ82"/>
      <c r="SA82"/>
      <c r="SB82"/>
      <c r="SC82"/>
      <c r="SD82"/>
      <c r="SE82"/>
      <c r="SF82"/>
      <c r="SG82"/>
      <c r="SH82"/>
      <c r="SI82"/>
      <c r="SJ82"/>
      <c r="SK82"/>
      <c r="SL82"/>
      <c r="SM82"/>
      <c r="SN82"/>
      <c r="SO82"/>
      <c r="SP82"/>
      <c r="SQ82"/>
      <c r="SR82"/>
      <c r="SS82"/>
      <c r="ST82"/>
      <c r="SU82"/>
      <c r="SV82"/>
      <c r="SW82"/>
      <c r="SX82"/>
      <c r="SY82"/>
      <c r="SZ82"/>
      <c r="TA82"/>
      <c r="TB82"/>
      <c r="TC82"/>
      <c r="TD82"/>
      <c r="TE82"/>
      <c r="TF82"/>
      <c r="TG82"/>
      <c r="TH82"/>
      <c r="TI82"/>
      <c r="TJ82"/>
      <c r="TK82"/>
      <c r="TL82"/>
      <c r="TM82"/>
      <c r="TN82"/>
      <c r="TO82"/>
      <c r="TP82"/>
      <c r="TQ82"/>
      <c r="TR82"/>
      <c r="TS82"/>
      <c r="TT82"/>
      <c r="TU82"/>
      <c r="TV82"/>
      <c r="TW82"/>
      <c r="TX82"/>
      <c r="TY82"/>
      <c r="TZ82"/>
      <c r="UA82"/>
      <c r="UB82"/>
      <c r="UC82"/>
      <c r="UD82"/>
      <c r="UE82"/>
      <c r="UF82"/>
      <c r="UG82"/>
      <c r="UH82"/>
      <c r="UI82"/>
      <c r="UJ82"/>
      <c r="UK82"/>
      <c r="UL82"/>
      <c r="UM82"/>
      <c r="UN82"/>
      <c r="UO82"/>
      <c r="UP82"/>
      <c r="UQ82"/>
      <c r="UR82"/>
      <c r="US82"/>
      <c r="UT82"/>
      <c r="UU82"/>
      <c r="UV82"/>
      <c r="UW82"/>
      <c r="UX82"/>
      <c r="UY82"/>
      <c r="UZ82"/>
      <c r="VA82"/>
      <c r="VB82"/>
      <c r="VC82"/>
      <c r="VD82"/>
      <c r="VE82"/>
      <c r="VF82"/>
      <c r="VG82"/>
      <c r="VH82"/>
      <c r="VI82"/>
      <c r="VJ82"/>
      <c r="VK82"/>
      <c r="VL82"/>
      <c r="VM82"/>
      <c r="VN82"/>
      <c r="VO82"/>
      <c r="VP82"/>
      <c r="VQ82"/>
      <c r="VR82"/>
      <c r="VS82"/>
      <c r="VT82"/>
      <c r="VU82"/>
      <c r="VV82"/>
      <c r="VW82"/>
      <c r="VX82"/>
      <c r="VY82"/>
      <c r="VZ82"/>
      <c r="WA82"/>
      <c r="WB82"/>
      <c r="WC82"/>
      <c r="WD82"/>
      <c r="WE82"/>
      <c r="WF82"/>
      <c r="WG82"/>
    </row>
    <row r="83" spans="1:605" s="12" customFormat="1" ht="12.75" customHeight="1">
      <c r="A83" s="9" t="str">
        <f>"пром."</f>
        <v>пром.</v>
      </c>
      <c r="B83" s="10" t="s">
        <v>136</v>
      </c>
      <c r="C83" s="11" t="str">
        <f>"200"</f>
        <v>200</v>
      </c>
      <c r="D83" s="11">
        <v>0</v>
      </c>
      <c r="E83" s="11">
        <v>0</v>
      </c>
      <c r="F83" s="11">
        <v>0</v>
      </c>
      <c r="G83" s="11">
        <v>0</v>
      </c>
      <c r="H83" s="11">
        <v>18.95</v>
      </c>
      <c r="I83" s="25">
        <v>70.710400000000007</v>
      </c>
      <c r="J83" s="11">
        <v>0</v>
      </c>
      <c r="K83" s="11">
        <v>0</v>
      </c>
      <c r="L83" s="11">
        <v>0</v>
      </c>
      <c r="M83" s="11">
        <v>0</v>
      </c>
      <c r="N83" s="11">
        <v>18.23</v>
      </c>
      <c r="O83" s="11">
        <v>0</v>
      </c>
      <c r="P83" s="11">
        <v>0.72</v>
      </c>
      <c r="Q83" s="11">
        <v>0</v>
      </c>
      <c r="R83" s="11">
        <v>0</v>
      </c>
      <c r="S83" s="11">
        <v>0</v>
      </c>
      <c r="T83" s="11">
        <v>0</v>
      </c>
      <c r="U83" s="11">
        <v>0</v>
      </c>
      <c r="V83" s="11">
        <v>0</v>
      </c>
      <c r="W83" s="11">
        <v>0</v>
      </c>
      <c r="X83" s="11">
        <v>0</v>
      </c>
      <c r="Y83" s="11">
        <v>0</v>
      </c>
      <c r="Z83" s="11">
        <v>0</v>
      </c>
      <c r="AA83" s="11">
        <v>120</v>
      </c>
      <c r="AB83" s="11">
        <v>0</v>
      </c>
      <c r="AC83" s="11">
        <v>0</v>
      </c>
      <c r="AD83" s="11">
        <v>2.34</v>
      </c>
      <c r="AE83" s="11">
        <v>0.26</v>
      </c>
      <c r="AF83" s="11">
        <v>0.31</v>
      </c>
      <c r="AG83" s="11">
        <v>2.5499999999999998</v>
      </c>
      <c r="AH83" s="11">
        <v>0</v>
      </c>
      <c r="AI83" s="11">
        <v>8</v>
      </c>
      <c r="AJ83" s="12">
        <v>0</v>
      </c>
      <c r="AK83" s="12">
        <v>0</v>
      </c>
      <c r="AL83" s="12">
        <v>0</v>
      </c>
      <c r="AM83" s="12">
        <v>0</v>
      </c>
      <c r="AN83" s="12">
        <v>0</v>
      </c>
      <c r="AO83" s="12">
        <v>0</v>
      </c>
      <c r="AP83" s="12">
        <v>0</v>
      </c>
      <c r="AQ83" s="12">
        <v>0</v>
      </c>
      <c r="AR83" s="12">
        <v>0</v>
      </c>
      <c r="AS83" s="12">
        <v>0</v>
      </c>
      <c r="AT83" s="12">
        <v>0</v>
      </c>
      <c r="AU83" s="12">
        <v>0</v>
      </c>
      <c r="AV83" s="12">
        <v>0</v>
      </c>
      <c r="AW83" s="12">
        <v>0</v>
      </c>
      <c r="AX83" s="12">
        <v>0</v>
      </c>
      <c r="AY83" s="12">
        <v>0</v>
      </c>
      <c r="AZ83" s="12">
        <v>0</v>
      </c>
      <c r="BA83" s="12">
        <v>0</v>
      </c>
      <c r="BB83" s="12">
        <v>0</v>
      </c>
      <c r="BC83" s="12">
        <v>0</v>
      </c>
      <c r="BD83" s="12">
        <v>0</v>
      </c>
      <c r="BE83" s="12">
        <v>0</v>
      </c>
      <c r="BF83" s="12">
        <v>0</v>
      </c>
      <c r="BG83" s="12">
        <v>0</v>
      </c>
      <c r="BH83" s="12">
        <v>0</v>
      </c>
      <c r="BI83" s="12">
        <v>0</v>
      </c>
      <c r="BJ83" s="12">
        <v>0</v>
      </c>
      <c r="BK83" s="12">
        <v>0</v>
      </c>
      <c r="BL83" s="12">
        <v>0</v>
      </c>
      <c r="BM83" s="12">
        <v>0</v>
      </c>
      <c r="BN83" s="12">
        <v>0</v>
      </c>
      <c r="BO83" s="12">
        <v>0</v>
      </c>
      <c r="BP83" s="12">
        <v>0</v>
      </c>
      <c r="BQ83" s="12">
        <v>0</v>
      </c>
      <c r="BR83" s="12">
        <v>0</v>
      </c>
      <c r="BS83" s="12">
        <v>0</v>
      </c>
      <c r="BT83" s="12">
        <v>0</v>
      </c>
      <c r="BU83" s="12">
        <v>0</v>
      </c>
      <c r="BV83" s="12">
        <v>0</v>
      </c>
      <c r="BW83" s="12">
        <v>0</v>
      </c>
      <c r="BX83" s="12">
        <v>0</v>
      </c>
      <c r="BY83" s="12">
        <v>0</v>
      </c>
      <c r="BZ83" s="12">
        <v>0</v>
      </c>
      <c r="CA83" s="12">
        <v>0</v>
      </c>
      <c r="CB83" s="12">
        <v>200.64</v>
      </c>
      <c r="IV83"/>
      <c r="IW83"/>
      <c r="IX83"/>
      <c r="IY83"/>
      <c r="IZ83"/>
      <c r="JA83"/>
      <c r="JB83"/>
      <c r="JC83"/>
      <c r="JD83"/>
      <c r="JE83"/>
      <c r="JF83"/>
      <c r="JG83"/>
      <c r="JH83"/>
      <c r="JI83"/>
      <c r="JJ83"/>
      <c r="JK83"/>
      <c r="JL83"/>
      <c r="JM83"/>
      <c r="JN83"/>
      <c r="JO83"/>
      <c r="JP83"/>
      <c r="JQ83"/>
      <c r="JR83"/>
      <c r="JS83"/>
      <c r="JT83"/>
      <c r="JU83"/>
      <c r="JV83"/>
      <c r="JW83"/>
      <c r="JX83"/>
      <c r="JY83"/>
      <c r="JZ83"/>
      <c r="KA83"/>
      <c r="KB83"/>
      <c r="KC83"/>
      <c r="KD83"/>
      <c r="KE83"/>
      <c r="KF83"/>
      <c r="KG83"/>
      <c r="KH83"/>
      <c r="KI83"/>
      <c r="KJ83"/>
      <c r="KK83"/>
      <c r="KL83"/>
      <c r="KM83"/>
      <c r="KN83"/>
      <c r="KO83"/>
      <c r="KP83"/>
      <c r="KQ83"/>
      <c r="KR83"/>
      <c r="KS83"/>
      <c r="KT83"/>
      <c r="KU83"/>
      <c r="KV83"/>
      <c r="KW83"/>
      <c r="KX83"/>
      <c r="KY83"/>
      <c r="KZ83"/>
      <c r="LA83"/>
      <c r="LB83"/>
      <c r="LC83"/>
      <c r="LD83"/>
      <c r="LE83"/>
      <c r="LF83"/>
      <c r="LG83"/>
      <c r="LH83"/>
      <c r="LI83"/>
      <c r="LJ83"/>
      <c r="LK83"/>
      <c r="LL83"/>
      <c r="LM83"/>
      <c r="LN83"/>
      <c r="LO83"/>
      <c r="LP83"/>
      <c r="LQ83"/>
      <c r="LR83"/>
      <c r="LS83"/>
      <c r="LT83"/>
      <c r="LU83"/>
      <c r="LV83"/>
      <c r="LW83"/>
      <c r="LX83"/>
      <c r="LY83"/>
      <c r="LZ83"/>
      <c r="MA83"/>
      <c r="MB83"/>
      <c r="MC83"/>
      <c r="MD83"/>
      <c r="ME83"/>
      <c r="MF83"/>
      <c r="MG83"/>
      <c r="MH83"/>
      <c r="MI83"/>
      <c r="MJ83"/>
      <c r="MK83"/>
      <c r="ML83"/>
      <c r="MM83"/>
      <c r="MN83"/>
      <c r="MO83"/>
      <c r="MP83"/>
      <c r="MQ83"/>
      <c r="MR83"/>
      <c r="MS83"/>
      <c r="MT83"/>
      <c r="MU83"/>
      <c r="MV83"/>
      <c r="MW83"/>
      <c r="MX83"/>
      <c r="MY83"/>
      <c r="MZ83"/>
      <c r="NA83"/>
      <c r="NB83"/>
      <c r="NC83"/>
      <c r="ND83"/>
      <c r="NE83"/>
      <c r="NF83"/>
      <c r="NG83"/>
      <c r="NH83"/>
      <c r="NI83"/>
      <c r="NJ83"/>
      <c r="NK83"/>
      <c r="NL83"/>
      <c r="NM83"/>
      <c r="NN83"/>
      <c r="NO83"/>
      <c r="NP83"/>
      <c r="NQ83"/>
      <c r="NR83"/>
      <c r="NS83"/>
      <c r="NT83"/>
      <c r="NU83"/>
      <c r="NV83"/>
      <c r="NW83"/>
      <c r="NX83"/>
      <c r="NY83"/>
      <c r="NZ83"/>
      <c r="OA83"/>
      <c r="OB83"/>
      <c r="OC83"/>
      <c r="OD83"/>
      <c r="OE83"/>
      <c r="OF83"/>
      <c r="OG83"/>
      <c r="OH83"/>
      <c r="OI83"/>
      <c r="OJ83"/>
      <c r="OK83"/>
      <c r="OL83"/>
      <c r="OM83"/>
      <c r="ON83"/>
      <c r="OO83"/>
      <c r="OP83"/>
      <c r="OQ83"/>
      <c r="OR83"/>
      <c r="OS83"/>
      <c r="OT83"/>
      <c r="OU83"/>
      <c r="OV83"/>
      <c r="OW83"/>
      <c r="OX83"/>
      <c r="OY83"/>
      <c r="OZ83"/>
      <c r="PA83"/>
      <c r="PB83"/>
      <c r="PC83"/>
      <c r="PD83"/>
      <c r="PE83"/>
      <c r="PF83"/>
      <c r="PG83"/>
      <c r="PH83"/>
      <c r="PI83"/>
      <c r="PJ83"/>
      <c r="PK83"/>
      <c r="PL83"/>
      <c r="PM83"/>
      <c r="PN83"/>
      <c r="PO83"/>
      <c r="PP83"/>
      <c r="PQ83"/>
      <c r="PR83"/>
      <c r="PS83"/>
      <c r="PT83"/>
      <c r="PU83"/>
      <c r="PV83"/>
      <c r="PW83"/>
      <c r="PX83"/>
      <c r="PY83"/>
      <c r="PZ83"/>
      <c r="QA83"/>
      <c r="QB83"/>
      <c r="QC83"/>
      <c r="QD83"/>
      <c r="QE83"/>
      <c r="QF83"/>
      <c r="QG83"/>
      <c r="QH83"/>
      <c r="QI83"/>
      <c r="QJ83"/>
      <c r="QK83"/>
      <c r="QL83"/>
      <c r="QM83"/>
      <c r="QN83"/>
      <c r="QO83"/>
      <c r="QP83"/>
      <c r="QQ83"/>
      <c r="QR83"/>
      <c r="QS83"/>
      <c r="QT83"/>
      <c r="QU83"/>
      <c r="QV83"/>
      <c r="QW83"/>
      <c r="QX83"/>
      <c r="QY83"/>
      <c r="QZ83"/>
      <c r="RA83"/>
      <c r="RB83"/>
      <c r="RC83"/>
      <c r="RD83"/>
      <c r="RE83"/>
      <c r="RF83"/>
      <c r="RG83"/>
      <c r="RH83"/>
      <c r="RI83"/>
      <c r="RJ83"/>
      <c r="RK83"/>
      <c r="RL83"/>
      <c r="RM83"/>
      <c r="RN83"/>
      <c r="RO83"/>
      <c r="RP83"/>
      <c r="RQ83"/>
      <c r="RR83"/>
      <c r="RS83"/>
      <c r="RT83"/>
      <c r="RU83"/>
      <c r="RV83"/>
      <c r="RW83"/>
      <c r="RX83"/>
      <c r="RY83"/>
      <c r="RZ83"/>
      <c r="SA83"/>
      <c r="SB83"/>
      <c r="SC83"/>
      <c r="SD83"/>
      <c r="SE83"/>
      <c r="SF83"/>
      <c r="SG83"/>
      <c r="SH83"/>
      <c r="SI83"/>
      <c r="SJ83"/>
      <c r="SK83"/>
      <c r="SL83"/>
      <c r="SM83"/>
      <c r="SN83"/>
      <c r="SO83"/>
      <c r="SP83"/>
      <c r="SQ83"/>
      <c r="SR83"/>
      <c r="SS83"/>
      <c r="ST83"/>
      <c r="SU83"/>
      <c r="SV83"/>
      <c r="SW83"/>
      <c r="SX83"/>
      <c r="SY83"/>
      <c r="SZ83"/>
      <c r="TA83"/>
      <c r="TB83"/>
      <c r="TC83"/>
      <c r="TD83"/>
      <c r="TE83"/>
      <c r="TF83"/>
      <c r="TG83"/>
      <c r="TH83"/>
      <c r="TI83"/>
      <c r="TJ83"/>
      <c r="TK83"/>
      <c r="TL83"/>
      <c r="TM83"/>
      <c r="TN83"/>
      <c r="TO83"/>
      <c r="TP83"/>
      <c r="TQ83"/>
      <c r="TR83"/>
      <c r="TS83"/>
      <c r="TT83"/>
      <c r="TU83"/>
      <c r="TV83"/>
      <c r="TW83"/>
      <c r="TX83"/>
      <c r="TY83"/>
      <c r="TZ83"/>
      <c r="UA83"/>
      <c r="UB83"/>
      <c r="UC83"/>
      <c r="UD83"/>
      <c r="UE83"/>
      <c r="UF83"/>
      <c r="UG83"/>
      <c r="UH83"/>
      <c r="UI83"/>
      <c r="UJ83"/>
      <c r="UK83"/>
      <c r="UL83"/>
      <c r="UM83"/>
      <c r="UN83"/>
      <c r="UO83"/>
      <c r="UP83"/>
      <c r="UQ83"/>
      <c r="UR83"/>
      <c r="US83"/>
      <c r="UT83"/>
      <c r="UU83"/>
      <c r="UV83"/>
      <c r="UW83"/>
      <c r="UX83"/>
      <c r="UY83"/>
      <c r="UZ83"/>
      <c r="VA83"/>
      <c r="VB83"/>
      <c r="VC83"/>
      <c r="VD83"/>
      <c r="VE83"/>
      <c r="VF83"/>
      <c r="VG83"/>
      <c r="VH83"/>
      <c r="VI83"/>
      <c r="VJ83"/>
      <c r="VK83"/>
      <c r="VL83"/>
      <c r="VM83"/>
      <c r="VN83"/>
      <c r="VO83"/>
      <c r="VP83"/>
      <c r="VQ83"/>
      <c r="VR83"/>
      <c r="VS83"/>
      <c r="VT83"/>
      <c r="VU83"/>
      <c r="VV83"/>
      <c r="VW83"/>
      <c r="VX83"/>
      <c r="VY83"/>
      <c r="VZ83"/>
      <c r="WA83"/>
      <c r="WB83"/>
      <c r="WC83"/>
      <c r="WD83"/>
      <c r="WE83"/>
      <c r="WF83"/>
      <c r="WG83"/>
    </row>
    <row r="84" spans="1:605" s="12" customFormat="1" ht="12.75" customHeight="1">
      <c r="A84" s="9" t="str">
        <f>"пром."</f>
        <v>пром.</v>
      </c>
      <c r="B84" s="10" t="s">
        <v>91</v>
      </c>
      <c r="C84" s="11" t="str">
        <f>"30"</f>
        <v>30</v>
      </c>
      <c r="D84" s="11">
        <v>2.0099999999999998</v>
      </c>
      <c r="E84" s="11">
        <v>0</v>
      </c>
      <c r="F84" s="11">
        <v>0.21</v>
      </c>
      <c r="G84" s="11">
        <v>0</v>
      </c>
      <c r="H84" s="11">
        <v>15.06</v>
      </c>
      <c r="I84" s="25">
        <v>63.162959999999991</v>
      </c>
      <c r="J84" s="11">
        <v>0</v>
      </c>
      <c r="K84" s="11">
        <v>0</v>
      </c>
      <c r="L84" s="11">
        <v>0</v>
      </c>
      <c r="M84" s="11">
        <v>0</v>
      </c>
      <c r="N84" s="11">
        <v>12.84</v>
      </c>
      <c r="O84" s="11">
        <v>0</v>
      </c>
      <c r="P84" s="11">
        <v>2.2200000000000002</v>
      </c>
      <c r="Q84" s="11">
        <v>0</v>
      </c>
      <c r="R84" s="11">
        <v>0</v>
      </c>
      <c r="S84" s="11">
        <v>0</v>
      </c>
      <c r="T84" s="11">
        <v>3.61</v>
      </c>
      <c r="U84" s="11">
        <v>12.09</v>
      </c>
      <c r="V84" s="11">
        <v>561.72</v>
      </c>
      <c r="W84" s="11">
        <v>222.11</v>
      </c>
      <c r="X84" s="11">
        <v>69.75</v>
      </c>
      <c r="Y84" s="11">
        <v>62.91</v>
      </c>
      <c r="Z84" s="11">
        <v>7.46</v>
      </c>
      <c r="AA84" s="11">
        <v>1008</v>
      </c>
      <c r="AB84" s="11">
        <v>0</v>
      </c>
      <c r="AC84" s="11">
        <v>63</v>
      </c>
      <c r="AD84" s="11">
        <v>0.51</v>
      </c>
      <c r="AE84" s="11">
        <v>0.06</v>
      </c>
      <c r="AF84" s="11">
        <v>0.32</v>
      </c>
      <c r="AG84" s="11">
        <v>0</v>
      </c>
      <c r="AH84" s="11">
        <v>2.69</v>
      </c>
      <c r="AI84" s="11">
        <v>15</v>
      </c>
      <c r="AJ84" s="12">
        <v>0</v>
      </c>
      <c r="AK84" s="12">
        <v>0</v>
      </c>
      <c r="AL84" s="12">
        <v>0</v>
      </c>
      <c r="AM84" s="12">
        <v>0</v>
      </c>
      <c r="AN84" s="12">
        <v>0</v>
      </c>
      <c r="AO84" s="12">
        <v>0</v>
      </c>
      <c r="AP84" s="12">
        <v>0</v>
      </c>
      <c r="AQ84" s="12">
        <v>0</v>
      </c>
      <c r="AR84" s="12">
        <v>0</v>
      </c>
      <c r="AS84" s="12">
        <v>0</v>
      </c>
      <c r="AT84" s="12">
        <v>0</v>
      </c>
      <c r="AU84" s="12">
        <v>0</v>
      </c>
      <c r="AV84" s="12">
        <v>0</v>
      </c>
      <c r="AW84" s="12">
        <v>0</v>
      </c>
      <c r="AX84" s="12">
        <v>0</v>
      </c>
      <c r="AY84" s="12">
        <v>0</v>
      </c>
      <c r="AZ84" s="12">
        <v>0</v>
      </c>
      <c r="BA84" s="12">
        <v>0</v>
      </c>
      <c r="BB84" s="12">
        <v>0</v>
      </c>
      <c r="BC84" s="12">
        <v>0</v>
      </c>
      <c r="BD84" s="12">
        <v>0</v>
      </c>
      <c r="BE84" s="12">
        <v>0</v>
      </c>
      <c r="BF84" s="12">
        <v>0</v>
      </c>
      <c r="BG84" s="12">
        <v>0.01</v>
      </c>
      <c r="BH84" s="12">
        <v>0</v>
      </c>
      <c r="BI84" s="12">
        <v>0.03</v>
      </c>
      <c r="BJ84" s="12">
        <v>0</v>
      </c>
      <c r="BK84" s="12">
        <v>0.26</v>
      </c>
      <c r="BL84" s="12">
        <v>0</v>
      </c>
      <c r="BM84" s="12">
        <v>0.09</v>
      </c>
      <c r="BN84" s="12">
        <v>0</v>
      </c>
      <c r="BO84" s="12">
        <v>0</v>
      </c>
      <c r="BP84" s="12">
        <v>0</v>
      </c>
      <c r="BQ84" s="12">
        <v>0</v>
      </c>
      <c r="BR84" s="12">
        <v>0.02</v>
      </c>
      <c r="BS84" s="12">
        <v>0.08</v>
      </c>
      <c r="BT84" s="12">
        <v>0</v>
      </c>
      <c r="BU84" s="12">
        <v>0</v>
      </c>
      <c r="BV84" s="12">
        <v>0.16</v>
      </c>
      <c r="BW84" s="12">
        <v>0.65</v>
      </c>
      <c r="BX84" s="12">
        <v>0</v>
      </c>
      <c r="BY84" s="12">
        <v>0</v>
      </c>
      <c r="BZ84" s="12">
        <v>0</v>
      </c>
      <c r="CA84" s="12">
        <v>0</v>
      </c>
      <c r="CB84" s="12">
        <v>2.4</v>
      </c>
      <c r="IV84"/>
      <c r="IW84"/>
      <c r="IX84"/>
      <c r="IY84"/>
      <c r="IZ84"/>
      <c r="JA84"/>
      <c r="JB84"/>
      <c r="JC84"/>
      <c r="JD84"/>
      <c r="JE84"/>
      <c r="JF84"/>
      <c r="JG84"/>
      <c r="JH84"/>
      <c r="JI84"/>
      <c r="JJ84"/>
      <c r="JK84"/>
      <c r="JL84"/>
      <c r="JM84"/>
      <c r="JN84"/>
      <c r="JO84"/>
      <c r="JP84"/>
      <c r="JQ84"/>
      <c r="JR84"/>
      <c r="JS84"/>
      <c r="JT84"/>
      <c r="JU84"/>
      <c r="JV84"/>
      <c r="JW84"/>
      <c r="JX84"/>
      <c r="JY84"/>
      <c r="JZ84"/>
      <c r="KA84"/>
      <c r="KB84"/>
      <c r="KC84"/>
      <c r="KD84"/>
      <c r="KE84"/>
      <c r="KF84"/>
      <c r="KG84"/>
      <c r="KH84"/>
      <c r="KI84"/>
      <c r="KJ84"/>
      <c r="KK84"/>
      <c r="KL84"/>
      <c r="KM84"/>
      <c r="KN84"/>
      <c r="KO84"/>
      <c r="KP84"/>
      <c r="KQ84"/>
      <c r="KR84"/>
      <c r="KS84"/>
      <c r="KT84"/>
      <c r="KU84"/>
      <c r="KV84"/>
      <c r="KW84"/>
      <c r="KX84"/>
      <c r="KY84"/>
      <c r="KZ84"/>
      <c r="LA84"/>
      <c r="LB84"/>
      <c r="LC84"/>
      <c r="LD84"/>
      <c r="LE84"/>
      <c r="LF84"/>
      <c r="LG84"/>
      <c r="LH84"/>
      <c r="LI84"/>
      <c r="LJ84"/>
      <c r="LK84"/>
      <c r="LL84"/>
      <c r="LM84"/>
      <c r="LN84"/>
      <c r="LO84"/>
      <c r="LP84"/>
      <c r="LQ84"/>
      <c r="LR84"/>
      <c r="LS84"/>
      <c r="LT84"/>
      <c r="LU84"/>
      <c r="LV84"/>
      <c r="LW84"/>
      <c r="LX84"/>
      <c r="LY84"/>
      <c r="LZ84"/>
      <c r="MA84"/>
      <c r="MB84"/>
      <c r="MC84"/>
      <c r="MD84"/>
      <c r="ME84"/>
      <c r="MF84"/>
      <c r="MG84"/>
      <c r="MH84"/>
      <c r="MI84"/>
      <c r="MJ84"/>
      <c r="MK84"/>
      <c r="ML84"/>
      <c r="MM84"/>
      <c r="MN84"/>
      <c r="MO84"/>
      <c r="MP84"/>
      <c r="MQ84"/>
      <c r="MR84"/>
      <c r="MS84"/>
      <c r="MT84"/>
      <c r="MU84"/>
      <c r="MV84"/>
      <c r="MW84"/>
      <c r="MX84"/>
      <c r="MY84"/>
      <c r="MZ84"/>
      <c r="NA84"/>
      <c r="NB84"/>
      <c r="NC84"/>
      <c r="ND84"/>
      <c r="NE84"/>
      <c r="NF84"/>
      <c r="NG84"/>
      <c r="NH84"/>
      <c r="NI84"/>
      <c r="NJ84"/>
      <c r="NK84"/>
      <c r="NL84"/>
      <c r="NM84"/>
      <c r="NN84"/>
      <c r="NO84"/>
      <c r="NP84"/>
      <c r="NQ84"/>
      <c r="NR84"/>
      <c r="NS84"/>
      <c r="NT84"/>
      <c r="NU84"/>
      <c r="NV84"/>
      <c r="NW84"/>
      <c r="NX84"/>
      <c r="NY84"/>
      <c r="NZ84"/>
      <c r="OA84"/>
      <c r="OB84"/>
      <c r="OC84"/>
      <c r="OD84"/>
      <c r="OE84"/>
      <c r="OF84"/>
      <c r="OG84"/>
      <c r="OH84"/>
      <c r="OI84"/>
      <c r="OJ84"/>
      <c r="OK84"/>
      <c r="OL84"/>
      <c r="OM84"/>
      <c r="ON84"/>
      <c r="OO84"/>
      <c r="OP84"/>
      <c r="OQ84"/>
      <c r="OR84"/>
      <c r="OS84"/>
      <c r="OT84"/>
      <c r="OU84"/>
      <c r="OV84"/>
      <c r="OW84"/>
      <c r="OX84"/>
      <c r="OY84"/>
      <c r="OZ84"/>
      <c r="PA84"/>
      <c r="PB84"/>
      <c r="PC84"/>
      <c r="PD84"/>
      <c r="PE84"/>
      <c r="PF84"/>
      <c r="PG84"/>
      <c r="PH84"/>
      <c r="PI84"/>
      <c r="PJ84"/>
      <c r="PK84"/>
      <c r="PL84"/>
      <c r="PM84"/>
      <c r="PN84"/>
      <c r="PO84"/>
      <c r="PP84"/>
      <c r="PQ84"/>
      <c r="PR84"/>
      <c r="PS84"/>
      <c r="PT84"/>
      <c r="PU84"/>
      <c r="PV84"/>
      <c r="PW84"/>
      <c r="PX84"/>
      <c r="PY84"/>
      <c r="PZ84"/>
      <c r="QA84"/>
      <c r="QB84"/>
      <c r="QC84"/>
      <c r="QD84"/>
      <c r="QE84"/>
      <c r="QF84"/>
      <c r="QG84"/>
      <c r="QH84"/>
      <c r="QI84"/>
      <c r="QJ84"/>
      <c r="QK84"/>
      <c r="QL84"/>
      <c r="QM84"/>
      <c r="QN84"/>
      <c r="QO84"/>
      <c r="QP84"/>
      <c r="QQ84"/>
      <c r="QR84"/>
      <c r="QS84"/>
      <c r="QT84"/>
      <c r="QU84"/>
      <c r="QV84"/>
      <c r="QW84"/>
      <c r="QX84"/>
      <c r="QY84"/>
      <c r="QZ84"/>
      <c r="RA84"/>
      <c r="RB84"/>
      <c r="RC84"/>
      <c r="RD84"/>
      <c r="RE84"/>
      <c r="RF84"/>
      <c r="RG84"/>
      <c r="RH84"/>
      <c r="RI84"/>
      <c r="RJ84"/>
      <c r="RK84"/>
      <c r="RL84"/>
      <c r="RM84"/>
      <c r="RN84"/>
      <c r="RO84"/>
      <c r="RP84"/>
      <c r="RQ84"/>
      <c r="RR84"/>
      <c r="RS84"/>
      <c r="RT84"/>
      <c r="RU84"/>
      <c r="RV84"/>
      <c r="RW84"/>
      <c r="RX84"/>
      <c r="RY84"/>
      <c r="RZ84"/>
      <c r="SA84"/>
      <c r="SB84"/>
      <c r="SC84"/>
      <c r="SD84"/>
      <c r="SE84"/>
      <c r="SF84"/>
      <c r="SG84"/>
      <c r="SH84"/>
      <c r="SI84"/>
      <c r="SJ84"/>
      <c r="SK84"/>
      <c r="SL84"/>
      <c r="SM84"/>
      <c r="SN84"/>
      <c r="SO84"/>
      <c r="SP84"/>
      <c r="SQ84"/>
      <c r="SR84"/>
      <c r="SS84"/>
      <c r="ST84"/>
      <c r="SU84"/>
      <c r="SV84"/>
      <c r="SW84"/>
      <c r="SX84"/>
      <c r="SY84"/>
      <c r="SZ84"/>
      <c r="TA84"/>
      <c r="TB84"/>
      <c r="TC84"/>
      <c r="TD84"/>
      <c r="TE84"/>
      <c r="TF84"/>
      <c r="TG84"/>
      <c r="TH84"/>
      <c r="TI84"/>
      <c r="TJ84"/>
      <c r="TK84"/>
      <c r="TL84"/>
      <c r="TM84"/>
      <c r="TN84"/>
      <c r="TO84"/>
      <c r="TP84"/>
      <c r="TQ84"/>
      <c r="TR84"/>
      <c r="TS84"/>
      <c r="TT84"/>
      <c r="TU84"/>
      <c r="TV84"/>
      <c r="TW84"/>
      <c r="TX84"/>
      <c r="TY84"/>
      <c r="TZ84"/>
      <c r="UA84"/>
      <c r="UB84"/>
      <c r="UC84"/>
      <c r="UD84"/>
      <c r="UE84"/>
      <c r="UF84"/>
      <c r="UG84"/>
      <c r="UH84"/>
      <c r="UI84"/>
      <c r="UJ84"/>
      <c r="UK84"/>
      <c r="UL84"/>
      <c r="UM84"/>
      <c r="UN84"/>
      <c r="UO84"/>
      <c r="UP84"/>
      <c r="UQ84"/>
      <c r="UR84"/>
      <c r="US84"/>
      <c r="UT84"/>
      <c r="UU84"/>
      <c r="UV84"/>
      <c r="UW84"/>
      <c r="UX84"/>
      <c r="UY84"/>
      <c r="UZ84"/>
      <c r="VA84"/>
      <c r="VB84"/>
      <c r="VC84"/>
      <c r="VD84"/>
      <c r="VE84"/>
      <c r="VF84"/>
      <c r="VG84"/>
      <c r="VH84"/>
      <c r="VI84"/>
      <c r="VJ84"/>
      <c r="VK84"/>
      <c r="VL84"/>
      <c r="VM84"/>
      <c r="VN84"/>
      <c r="VO84"/>
      <c r="VP84"/>
      <c r="VQ84"/>
      <c r="VR84"/>
      <c r="VS84"/>
      <c r="VT84"/>
      <c r="VU84"/>
      <c r="VV84"/>
      <c r="VW84"/>
      <c r="VX84"/>
      <c r="VY84"/>
      <c r="VZ84"/>
      <c r="WA84"/>
      <c r="WB84"/>
      <c r="WC84"/>
      <c r="WD84"/>
      <c r="WE84"/>
      <c r="WF84"/>
      <c r="WG84"/>
    </row>
    <row r="85" spans="1:605" s="3" customFormat="1" ht="12.75" customHeight="1">
      <c r="A85" s="13" t="str">
        <f>"пром."</f>
        <v>пром.</v>
      </c>
      <c r="B85" s="14" t="s">
        <v>92</v>
      </c>
      <c r="C85" s="15" t="str">
        <f>"20"</f>
        <v>20</v>
      </c>
      <c r="D85" s="15">
        <v>1.32</v>
      </c>
      <c r="E85" s="15">
        <v>0</v>
      </c>
      <c r="F85" s="15">
        <v>0.24</v>
      </c>
      <c r="G85" s="15">
        <v>0.24</v>
      </c>
      <c r="H85" s="15">
        <v>8.34</v>
      </c>
      <c r="I85" s="26">
        <v>38.676000000000002</v>
      </c>
      <c r="J85" s="15">
        <v>0.04</v>
      </c>
      <c r="K85" s="15">
        <v>0</v>
      </c>
      <c r="L85" s="15">
        <v>0</v>
      </c>
      <c r="M85" s="15">
        <v>0</v>
      </c>
      <c r="N85" s="15">
        <v>0.24</v>
      </c>
      <c r="O85" s="15">
        <v>6.44</v>
      </c>
      <c r="P85" s="15">
        <v>1.66</v>
      </c>
      <c r="Q85" s="15">
        <v>0</v>
      </c>
      <c r="R85" s="15">
        <v>0</v>
      </c>
      <c r="S85" s="15">
        <v>0.2</v>
      </c>
      <c r="T85" s="15">
        <v>0.5</v>
      </c>
      <c r="U85" s="15">
        <v>122</v>
      </c>
      <c r="V85" s="15">
        <v>49</v>
      </c>
      <c r="W85" s="15">
        <v>7</v>
      </c>
      <c r="X85" s="15">
        <v>9.4</v>
      </c>
      <c r="Y85" s="15">
        <v>31.6</v>
      </c>
      <c r="Z85" s="15">
        <v>0.78</v>
      </c>
      <c r="AA85" s="15">
        <v>0</v>
      </c>
      <c r="AB85" s="15">
        <v>1</v>
      </c>
      <c r="AC85" s="15">
        <v>0.2</v>
      </c>
      <c r="AD85" s="15">
        <v>0.28000000000000003</v>
      </c>
      <c r="AE85" s="15">
        <v>0.04</v>
      </c>
      <c r="AF85" s="15">
        <v>0.02</v>
      </c>
      <c r="AG85" s="15">
        <v>0.14000000000000001</v>
      </c>
      <c r="AH85" s="15">
        <v>0.4</v>
      </c>
      <c r="AI85" s="15">
        <v>0</v>
      </c>
      <c r="AJ85" s="3">
        <v>0</v>
      </c>
      <c r="AK85" s="3">
        <v>64.400000000000006</v>
      </c>
      <c r="AL85" s="3">
        <v>49.6</v>
      </c>
      <c r="AM85" s="3">
        <v>85.4</v>
      </c>
      <c r="AN85" s="3">
        <v>44.6</v>
      </c>
      <c r="AO85" s="3">
        <v>18.600000000000001</v>
      </c>
      <c r="AP85" s="3">
        <v>39.6</v>
      </c>
      <c r="AQ85" s="3">
        <v>16</v>
      </c>
      <c r="AR85" s="3">
        <v>74.2</v>
      </c>
      <c r="AS85" s="3">
        <v>59.4</v>
      </c>
      <c r="AT85" s="3">
        <v>58.2</v>
      </c>
      <c r="AU85" s="3">
        <v>92.8</v>
      </c>
      <c r="AV85" s="3">
        <v>24.8</v>
      </c>
      <c r="AW85" s="3">
        <v>62</v>
      </c>
      <c r="AX85" s="3">
        <v>311.8</v>
      </c>
      <c r="AY85" s="3">
        <v>0</v>
      </c>
      <c r="AZ85" s="3">
        <v>105.2</v>
      </c>
      <c r="BA85" s="3">
        <v>58.2</v>
      </c>
      <c r="BB85" s="3">
        <v>36</v>
      </c>
      <c r="BC85" s="3">
        <v>26</v>
      </c>
      <c r="BD85" s="3">
        <v>0</v>
      </c>
      <c r="BE85" s="3">
        <v>0</v>
      </c>
      <c r="BF85" s="3">
        <v>0</v>
      </c>
      <c r="BG85" s="3">
        <v>0</v>
      </c>
      <c r="BH85" s="3">
        <v>0</v>
      </c>
      <c r="BI85" s="3">
        <v>0</v>
      </c>
      <c r="BJ85" s="3">
        <v>0</v>
      </c>
      <c r="BK85" s="3">
        <v>0.03</v>
      </c>
      <c r="BL85" s="3">
        <v>0</v>
      </c>
      <c r="BM85" s="3">
        <v>0</v>
      </c>
      <c r="BN85" s="3">
        <v>0</v>
      </c>
      <c r="BO85" s="3">
        <v>0</v>
      </c>
      <c r="BP85" s="3">
        <v>0</v>
      </c>
      <c r="BQ85" s="3">
        <v>0</v>
      </c>
      <c r="BR85" s="3">
        <v>0</v>
      </c>
      <c r="BS85" s="3">
        <v>0.02</v>
      </c>
      <c r="BT85" s="3">
        <v>0</v>
      </c>
      <c r="BU85" s="3">
        <v>0</v>
      </c>
      <c r="BV85" s="3">
        <v>0.1</v>
      </c>
      <c r="BW85" s="3">
        <v>0.02</v>
      </c>
      <c r="BX85" s="3">
        <v>0</v>
      </c>
      <c r="BY85" s="3">
        <v>0</v>
      </c>
      <c r="BZ85" s="3">
        <v>0</v>
      </c>
      <c r="CA85" s="3">
        <v>0</v>
      </c>
      <c r="CB85" s="3">
        <v>9.4</v>
      </c>
      <c r="IV85"/>
      <c r="IW85"/>
      <c r="IX85"/>
      <c r="IY85"/>
      <c r="IZ85"/>
      <c r="JA85"/>
      <c r="JB85"/>
      <c r="JC85"/>
      <c r="JD85"/>
      <c r="JE85"/>
      <c r="JF85"/>
      <c r="JG85"/>
      <c r="JH85"/>
      <c r="JI85"/>
      <c r="JJ85"/>
      <c r="JK85"/>
      <c r="JL85"/>
      <c r="JM85"/>
      <c r="JN85"/>
      <c r="JO85"/>
      <c r="JP85"/>
      <c r="JQ85"/>
      <c r="JR85"/>
      <c r="JS85"/>
      <c r="JT85"/>
      <c r="JU85"/>
      <c r="JV85"/>
      <c r="JW85"/>
      <c r="JX85"/>
      <c r="JY85"/>
      <c r="JZ85"/>
      <c r="KA85"/>
      <c r="KB85"/>
      <c r="KC85"/>
      <c r="KD85"/>
      <c r="KE85"/>
      <c r="KF85"/>
      <c r="KG85"/>
      <c r="KH85"/>
      <c r="KI85"/>
      <c r="KJ85"/>
      <c r="KK85"/>
      <c r="KL85"/>
      <c r="KM85"/>
      <c r="KN85"/>
      <c r="KO85"/>
      <c r="KP85"/>
      <c r="KQ85"/>
      <c r="KR85"/>
      <c r="KS85"/>
      <c r="KT85"/>
      <c r="KU85"/>
      <c r="KV85"/>
      <c r="KW85"/>
      <c r="KX85"/>
      <c r="KY85"/>
      <c r="KZ85"/>
      <c r="LA85"/>
      <c r="LB85"/>
      <c r="LC85"/>
      <c r="LD85"/>
      <c r="LE85"/>
      <c r="LF85"/>
      <c r="LG85"/>
      <c r="LH85"/>
      <c r="LI85"/>
      <c r="LJ85"/>
      <c r="LK85"/>
      <c r="LL85"/>
      <c r="LM85"/>
      <c r="LN85"/>
      <c r="LO85"/>
      <c r="LP85"/>
      <c r="LQ85"/>
      <c r="LR85"/>
      <c r="LS85"/>
      <c r="LT85"/>
      <c r="LU85"/>
      <c r="LV85"/>
      <c r="LW85"/>
      <c r="LX85"/>
      <c r="LY85"/>
      <c r="LZ85"/>
      <c r="MA85"/>
      <c r="MB85"/>
      <c r="MC85"/>
      <c r="MD85"/>
      <c r="ME85"/>
      <c r="MF85"/>
      <c r="MG85"/>
      <c r="MH85"/>
      <c r="MI85"/>
      <c r="MJ85"/>
      <c r="MK85"/>
      <c r="ML85"/>
      <c r="MM85"/>
      <c r="MN85"/>
      <c r="MO85"/>
      <c r="MP85"/>
      <c r="MQ85"/>
      <c r="MR85"/>
      <c r="MS85"/>
      <c r="MT85"/>
      <c r="MU85"/>
      <c r="MV85"/>
      <c r="MW85"/>
      <c r="MX85"/>
      <c r="MY85"/>
      <c r="MZ85"/>
      <c r="NA85"/>
      <c r="NB85"/>
      <c r="NC85"/>
      <c r="ND85"/>
      <c r="NE85"/>
      <c r="NF85"/>
      <c r="NG85"/>
      <c r="NH85"/>
      <c r="NI85"/>
      <c r="NJ85"/>
      <c r="NK85"/>
      <c r="NL85"/>
      <c r="NM85"/>
      <c r="NN85"/>
      <c r="NO85"/>
      <c r="NP85"/>
      <c r="NQ85"/>
      <c r="NR85"/>
      <c r="NS85"/>
      <c r="NT85"/>
      <c r="NU85"/>
      <c r="NV85"/>
      <c r="NW85"/>
      <c r="NX85"/>
      <c r="NY85"/>
      <c r="NZ85"/>
      <c r="OA85"/>
      <c r="OB85"/>
      <c r="OC85"/>
      <c r="OD85"/>
      <c r="OE85"/>
      <c r="OF85"/>
      <c r="OG85"/>
      <c r="OH85"/>
      <c r="OI85"/>
      <c r="OJ85"/>
      <c r="OK85"/>
      <c r="OL85"/>
      <c r="OM85"/>
      <c r="ON85"/>
      <c r="OO85"/>
      <c r="OP85"/>
      <c r="OQ85"/>
      <c r="OR85"/>
      <c r="OS85"/>
      <c r="OT85"/>
      <c r="OU85"/>
      <c r="OV85"/>
      <c r="OW85"/>
      <c r="OX85"/>
      <c r="OY85"/>
      <c r="OZ85"/>
      <c r="PA85"/>
      <c r="PB85"/>
      <c r="PC85"/>
      <c r="PD85"/>
      <c r="PE85"/>
      <c r="PF85"/>
      <c r="PG85"/>
      <c r="PH85"/>
      <c r="PI85"/>
      <c r="PJ85"/>
      <c r="PK85"/>
      <c r="PL85"/>
      <c r="PM85"/>
      <c r="PN85"/>
      <c r="PO85"/>
      <c r="PP85"/>
      <c r="PQ85"/>
      <c r="PR85"/>
      <c r="PS85"/>
      <c r="PT85"/>
      <c r="PU85"/>
      <c r="PV85"/>
      <c r="PW85"/>
      <c r="PX85"/>
      <c r="PY85"/>
      <c r="PZ85"/>
      <c r="QA85"/>
      <c r="QB85"/>
      <c r="QC85"/>
      <c r="QD85"/>
      <c r="QE85"/>
      <c r="QF85"/>
      <c r="QG85"/>
      <c r="QH85"/>
      <c r="QI85"/>
      <c r="QJ85"/>
      <c r="QK85"/>
      <c r="QL85"/>
      <c r="QM85"/>
      <c r="QN85"/>
      <c r="QO85"/>
      <c r="QP85"/>
      <c r="QQ85"/>
      <c r="QR85"/>
      <c r="QS85"/>
      <c r="QT85"/>
      <c r="QU85"/>
      <c r="QV85"/>
      <c r="QW85"/>
      <c r="QX85"/>
      <c r="QY85"/>
      <c r="QZ85"/>
      <c r="RA85"/>
      <c r="RB85"/>
      <c r="RC85"/>
      <c r="RD85"/>
      <c r="RE85"/>
      <c r="RF85"/>
      <c r="RG85"/>
      <c r="RH85"/>
      <c r="RI85"/>
      <c r="RJ85"/>
      <c r="RK85"/>
      <c r="RL85"/>
      <c r="RM85"/>
      <c r="RN85"/>
      <c r="RO85"/>
      <c r="RP85"/>
      <c r="RQ85"/>
      <c r="RR85"/>
      <c r="RS85"/>
      <c r="RT85"/>
      <c r="RU85"/>
      <c r="RV85"/>
      <c r="RW85"/>
      <c r="RX85"/>
      <c r="RY85"/>
      <c r="RZ85"/>
      <c r="SA85"/>
      <c r="SB85"/>
      <c r="SC85"/>
      <c r="SD85"/>
      <c r="SE85"/>
      <c r="SF85"/>
      <c r="SG85"/>
      <c r="SH85"/>
      <c r="SI85"/>
      <c r="SJ85"/>
      <c r="SK85"/>
      <c r="SL85"/>
      <c r="SM85"/>
      <c r="SN85"/>
      <c r="SO85"/>
      <c r="SP85"/>
      <c r="SQ85"/>
      <c r="SR85"/>
      <c r="SS85"/>
      <c r="ST85"/>
      <c r="SU85"/>
      <c r="SV85"/>
      <c r="SW85"/>
      <c r="SX85"/>
      <c r="SY85"/>
      <c r="SZ85"/>
      <c r="TA85"/>
      <c r="TB85"/>
      <c r="TC85"/>
      <c r="TD85"/>
      <c r="TE85"/>
      <c r="TF85"/>
      <c r="TG85"/>
      <c r="TH85"/>
      <c r="TI85"/>
      <c r="TJ85"/>
      <c r="TK85"/>
      <c r="TL85"/>
      <c r="TM85"/>
      <c r="TN85"/>
      <c r="TO85"/>
      <c r="TP85"/>
      <c r="TQ85"/>
      <c r="TR85"/>
      <c r="TS85"/>
      <c r="TT85"/>
      <c r="TU85"/>
      <c r="TV85"/>
      <c r="TW85"/>
      <c r="TX85"/>
      <c r="TY85"/>
      <c r="TZ85"/>
      <c r="UA85"/>
      <c r="UB85"/>
      <c r="UC85"/>
      <c r="UD85"/>
      <c r="UE85"/>
      <c r="UF85"/>
      <c r="UG85"/>
      <c r="UH85"/>
      <c r="UI85"/>
      <c r="UJ85"/>
      <c r="UK85"/>
      <c r="UL85"/>
      <c r="UM85"/>
      <c r="UN85"/>
      <c r="UO85"/>
      <c r="UP85"/>
      <c r="UQ85"/>
      <c r="UR85"/>
      <c r="US85"/>
      <c r="UT85"/>
      <c r="UU85"/>
      <c r="UV85"/>
      <c r="UW85"/>
      <c r="UX85"/>
      <c r="UY85"/>
      <c r="UZ85"/>
      <c r="VA85"/>
      <c r="VB85"/>
      <c r="VC85"/>
      <c r="VD85"/>
      <c r="VE85"/>
      <c r="VF85"/>
      <c r="VG85"/>
      <c r="VH85"/>
      <c r="VI85"/>
      <c r="VJ85"/>
      <c r="VK85"/>
      <c r="VL85"/>
      <c r="VM85"/>
      <c r="VN85"/>
      <c r="VO85"/>
      <c r="VP85"/>
      <c r="VQ85"/>
      <c r="VR85"/>
      <c r="VS85"/>
      <c r="VT85"/>
      <c r="VU85"/>
      <c r="VV85"/>
      <c r="VW85"/>
      <c r="VX85"/>
      <c r="VY85"/>
      <c r="VZ85"/>
      <c r="WA85"/>
      <c r="WB85"/>
      <c r="WC85"/>
      <c r="WD85"/>
      <c r="WE85"/>
      <c r="WF85"/>
      <c r="WG85"/>
    </row>
    <row r="86" spans="1:605" s="19" customFormat="1" ht="12.75" customHeight="1">
      <c r="A86" s="16"/>
      <c r="B86" s="17" t="s">
        <v>93</v>
      </c>
      <c r="C86" s="18"/>
      <c r="D86" s="18">
        <v>21.27</v>
      </c>
      <c r="E86" s="18">
        <v>15.72</v>
      </c>
      <c r="F86" s="18">
        <v>14.03</v>
      </c>
      <c r="G86" s="18">
        <v>7.21</v>
      </c>
      <c r="H86" s="18">
        <v>70.36</v>
      </c>
      <c r="I86" s="27">
        <v>474.65</v>
      </c>
      <c r="J86" s="18">
        <v>3.93</v>
      </c>
      <c r="K86" s="18">
        <v>4.24</v>
      </c>
      <c r="L86" s="18">
        <v>0</v>
      </c>
      <c r="M86" s="18">
        <v>0</v>
      </c>
      <c r="N86" s="18">
        <v>38.25</v>
      </c>
      <c r="O86" s="18">
        <v>24.73</v>
      </c>
      <c r="P86" s="18">
        <v>7.38</v>
      </c>
      <c r="Q86" s="18">
        <v>0</v>
      </c>
      <c r="R86" s="18">
        <v>0</v>
      </c>
      <c r="S86" s="18">
        <v>0.61</v>
      </c>
      <c r="T86" s="18">
        <v>7.84</v>
      </c>
      <c r="U86" s="18">
        <v>463.69</v>
      </c>
      <c r="V86" s="18">
        <v>1540.46</v>
      </c>
      <c r="W86" s="18">
        <v>289.08</v>
      </c>
      <c r="X86" s="18">
        <v>140.03</v>
      </c>
      <c r="Y86" s="18">
        <v>332.53</v>
      </c>
      <c r="Z86" s="18">
        <v>10.06</v>
      </c>
      <c r="AA86" s="18">
        <v>1160.07</v>
      </c>
      <c r="AB86" s="18">
        <v>2627.11</v>
      </c>
      <c r="AC86" s="18">
        <v>650.45000000000005</v>
      </c>
      <c r="AD86" s="18">
        <v>7.37</v>
      </c>
      <c r="AE86" s="18">
        <v>0.59</v>
      </c>
      <c r="AF86" s="18">
        <v>0.86</v>
      </c>
      <c r="AG86" s="18">
        <v>6.93</v>
      </c>
      <c r="AH86" s="18">
        <v>12.05</v>
      </c>
      <c r="AI86" s="18">
        <v>29.98</v>
      </c>
      <c r="AJ86" s="19">
        <v>0</v>
      </c>
      <c r="AK86" s="19">
        <v>992.8</v>
      </c>
      <c r="AL86" s="19">
        <v>791.71</v>
      </c>
      <c r="AM86" s="19">
        <v>1403.44</v>
      </c>
      <c r="AN86" s="19">
        <v>1574.68</v>
      </c>
      <c r="AO86" s="19">
        <v>426.6</v>
      </c>
      <c r="AP86" s="19">
        <v>909.88</v>
      </c>
      <c r="AQ86" s="19">
        <v>202.43</v>
      </c>
      <c r="AR86" s="19">
        <v>162.16</v>
      </c>
      <c r="AS86" s="19">
        <v>147.26</v>
      </c>
      <c r="AT86" s="19">
        <v>274.76</v>
      </c>
      <c r="AU86" s="19">
        <v>218.88</v>
      </c>
      <c r="AV86" s="19">
        <v>657.63</v>
      </c>
      <c r="AW86" s="19">
        <v>122.81</v>
      </c>
      <c r="AX86" s="19">
        <v>658.68</v>
      </c>
      <c r="AY86" s="19">
        <v>0</v>
      </c>
      <c r="AZ86" s="19">
        <v>153.01</v>
      </c>
      <c r="BA86" s="19">
        <v>103.13</v>
      </c>
      <c r="BB86" s="19">
        <v>113.74</v>
      </c>
      <c r="BC86" s="19">
        <v>50.85</v>
      </c>
      <c r="BD86" s="19">
        <v>0.1</v>
      </c>
      <c r="BE86" s="19">
        <v>0.04</v>
      </c>
      <c r="BF86" s="19">
        <v>0.02</v>
      </c>
      <c r="BG86" s="19">
        <v>0.06</v>
      </c>
      <c r="BH86" s="19">
        <v>0.06</v>
      </c>
      <c r="BI86" s="19">
        <v>0.31</v>
      </c>
      <c r="BJ86" s="19">
        <v>0</v>
      </c>
      <c r="BK86" s="19">
        <v>1.52</v>
      </c>
      <c r="BL86" s="19">
        <v>0</v>
      </c>
      <c r="BM86" s="19">
        <v>0.59</v>
      </c>
      <c r="BN86" s="19">
        <v>0.02</v>
      </c>
      <c r="BO86" s="19">
        <v>0.04</v>
      </c>
      <c r="BP86" s="19">
        <v>0</v>
      </c>
      <c r="BQ86" s="19">
        <v>0.05</v>
      </c>
      <c r="BR86" s="19">
        <v>0.12</v>
      </c>
      <c r="BS86" s="19">
        <v>2.29</v>
      </c>
      <c r="BT86" s="19">
        <v>0</v>
      </c>
      <c r="BU86" s="19">
        <v>0</v>
      </c>
      <c r="BV86" s="19">
        <v>4.18</v>
      </c>
      <c r="BW86" s="19">
        <v>0.67</v>
      </c>
      <c r="BX86" s="19">
        <v>0</v>
      </c>
      <c r="BY86" s="19">
        <v>0</v>
      </c>
      <c r="BZ86" s="19">
        <v>0</v>
      </c>
      <c r="CA86" s="19">
        <v>0</v>
      </c>
      <c r="CB86" s="19">
        <v>450.44</v>
      </c>
      <c r="IV86"/>
      <c r="IW86"/>
      <c r="IX86"/>
      <c r="IY86"/>
      <c r="IZ86"/>
      <c r="JA86"/>
      <c r="JB86"/>
      <c r="JC86"/>
      <c r="JD86"/>
      <c r="JE86"/>
      <c r="JF86"/>
      <c r="JG86"/>
      <c r="JH86"/>
      <c r="JI86"/>
      <c r="JJ86"/>
      <c r="JK86"/>
      <c r="JL86"/>
      <c r="JM86"/>
      <c r="JN86"/>
      <c r="JO86"/>
      <c r="JP86"/>
      <c r="JQ86"/>
      <c r="JR86"/>
      <c r="JS86"/>
      <c r="JT86"/>
      <c r="JU86"/>
      <c r="JV86"/>
      <c r="JW86"/>
      <c r="JX86"/>
      <c r="JY86"/>
      <c r="JZ86"/>
      <c r="KA86"/>
      <c r="KB86"/>
      <c r="KC86"/>
      <c r="KD86"/>
      <c r="KE86"/>
      <c r="KF86"/>
      <c r="KG86"/>
      <c r="KH86"/>
      <c r="KI86"/>
      <c r="KJ86"/>
      <c r="KK86"/>
      <c r="KL86"/>
      <c r="KM86"/>
      <c r="KN86"/>
      <c r="KO86"/>
      <c r="KP86"/>
      <c r="KQ86"/>
      <c r="KR86"/>
      <c r="KS86"/>
      <c r="KT86"/>
      <c r="KU86"/>
      <c r="KV86"/>
      <c r="KW86"/>
      <c r="KX86"/>
      <c r="KY86"/>
      <c r="KZ86"/>
      <c r="LA86"/>
      <c r="LB86"/>
      <c r="LC86"/>
      <c r="LD86"/>
      <c r="LE86"/>
      <c r="LF86"/>
      <c r="LG86"/>
      <c r="LH86"/>
      <c r="LI86"/>
      <c r="LJ86"/>
      <c r="LK86"/>
      <c r="LL86"/>
      <c r="LM86"/>
      <c r="LN86"/>
      <c r="LO86"/>
      <c r="LP86"/>
      <c r="LQ86"/>
      <c r="LR86"/>
      <c r="LS86"/>
      <c r="LT86"/>
      <c r="LU86"/>
      <c r="LV86"/>
      <c r="LW86"/>
      <c r="LX86"/>
      <c r="LY86"/>
      <c r="LZ86"/>
      <c r="MA86"/>
      <c r="MB86"/>
      <c r="MC86"/>
      <c r="MD86"/>
      <c r="ME86"/>
      <c r="MF86"/>
      <c r="MG86"/>
      <c r="MH86"/>
      <c r="MI86"/>
      <c r="MJ86"/>
      <c r="MK86"/>
      <c r="ML86"/>
      <c r="MM86"/>
      <c r="MN86"/>
      <c r="MO86"/>
      <c r="MP86"/>
      <c r="MQ86"/>
      <c r="MR86"/>
      <c r="MS86"/>
      <c r="MT86"/>
      <c r="MU86"/>
      <c r="MV86"/>
      <c r="MW86"/>
      <c r="MX86"/>
      <c r="MY86"/>
      <c r="MZ86"/>
      <c r="NA86"/>
      <c r="NB86"/>
      <c r="NC86"/>
      <c r="ND86"/>
      <c r="NE86"/>
      <c r="NF86"/>
      <c r="NG86"/>
      <c r="NH86"/>
      <c r="NI86"/>
      <c r="NJ86"/>
      <c r="NK86"/>
      <c r="NL86"/>
      <c r="NM86"/>
      <c r="NN86"/>
      <c r="NO86"/>
      <c r="NP86"/>
      <c r="NQ86"/>
      <c r="NR86"/>
      <c r="NS86"/>
      <c r="NT86"/>
      <c r="NU86"/>
      <c r="NV86"/>
      <c r="NW86"/>
      <c r="NX86"/>
      <c r="NY86"/>
      <c r="NZ86"/>
      <c r="OA86"/>
      <c r="OB86"/>
      <c r="OC86"/>
      <c r="OD86"/>
      <c r="OE86"/>
      <c r="OF86"/>
      <c r="OG86"/>
      <c r="OH86"/>
      <c r="OI86"/>
      <c r="OJ86"/>
      <c r="OK86"/>
      <c r="OL86"/>
      <c r="OM86"/>
      <c r="ON86"/>
      <c r="OO86"/>
      <c r="OP86"/>
      <c r="OQ86"/>
      <c r="OR86"/>
      <c r="OS86"/>
      <c r="OT86"/>
      <c r="OU86"/>
      <c r="OV86"/>
      <c r="OW86"/>
      <c r="OX86"/>
      <c r="OY86"/>
      <c r="OZ86"/>
      <c r="PA86"/>
      <c r="PB86"/>
      <c r="PC86"/>
      <c r="PD86"/>
      <c r="PE86"/>
      <c r="PF86"/>
      <c r="PG86"/>
      <c r="PH86"/>
      <c r="PI86"/>
      <c r="PJ86"/>
      <c r="PK86"/>
      <c r="PL86"/>
      <c r="PM86"/>
      <c r="PN86"/>
      <c r="PO86"/>
      <c r="PP86"/>
      <c r="PQ86"/>
      <c r="PR86"/>
      <c r="PS86"/>
      <c r="PT86"/>
      <c r="PU86"/>
      <c r="PV86"/>
      <c r="PW86"/>
      <c r="PX86"/>
      <c r="PY86"/>
      <c r="PZ86"/>
      <c r="QA86"/>
      <c r="QB86"/>
      <c r="QC86"/>
      <c r="QD86"/>
      <c r="QE86"/>
      <c r="QF86"/>
      <c r="QG86"/>
      <c r="QH86"/>
      <c r="QI86"/>
      <c r="QJ86"/>
      <c r="QK86"/>
      <c r="QL86"/>
      <c r="QM86"/>
      <c r="QN86"/>
      <c r="QO86"/>
      <c r="QP86"/>
      <c r="QQ86"/>
      <c r="QR86"/>
      <c r="QS86"/>
      <c r="QT86"/>
      <c r="QU86"/>
      <c r="QV86"/>
      <c r="QW86"/>
      <c r="QX86"/>
      <c r="QY86"/>
      <c r="QZ86"/>
      <c r="RA86"/>
      <c r="RB86"/>
      <c r="RC86"/>
      <c r="RD86"/>
      <c r="RE86"/>
      <c r="RF86"/>
      <c r="RG86"/>
      <c r="RH86"/>
      <c r="RI86"/>
      <c r="RJ86"/>
      <c r="RK86"/>
      <c r="RL86"/>
      <c r="RM86"/>
      <c r="RN86"/>
      <c r="RO86"/>
      <c r="RP86"/>
      <c r="RQ86"/>
      <c r="RR86"/>
      <c r="RS86"/>
      <c r="RT86"/>
      <c r="RU86"/>
      <c r="RV86"/>
      <c r="RW86"/>
      <c r="RX86"/>
      <c r="RY86"/>
      <c r="RZ86"/>
      <c r="SA86"/>
      <c r="SB86"/>
      <c r="SC86"/>
      <c r="SD86"/>
      <c r="SE86"/>
      <c r="SF86"/>
      <c r="SG86"/>
      <c r="SH86"/>
      <c r="SI86"/>
      <c r="SJ86"/>
      <c r="SK86"/>
      <c r="SL86"/>
      <c r="SM86"/>
      <c r="SN86"/>
      <c r="SO86"/>
      <c r="SP86"/>
      <c r="SQ86"/>
      <c r="SR86"/>
      <c r="SS86"/>
      <c r="ST86"/>
      <c r="SU86"/>
      <c r="SV86"/>
      <c r="SW86"/>
      <c r="SX86"/>
      <c r="SY86"/>
      <c r="SZ86"/>
      <c r="TA86"/>
      <c r="TB86"/>
      <c r="TC86"/>
      <c r="TD86"/>
      <c r="TE86"/>
      <c r="TF86"/>
      <c r="TG86"/>
      <c r="TH86"/>
      <c r="TI86"/>
      <c r="TJ86"/>
      <c r="TK86"/>
      <c r="TL86"/>
      <c r="TM86"/>
      <c r="TN86"/>
      <c r="TO86"/>
      <c r="TP86"/>
      <c r="TQ86"/>
      <c r="TR86"/>
      <c r="TS86"/>
      <c r="TT86"/>
      <c r="TU86"/>
      <c r="TV86"/>
      <c r="TW86"/>
      <c r="TX86"/>
      <c r="TY86"/>
      <c r="TZ86"/>
      <c r="UA86"/>
      <c r="UB86"/>
      <c r="UC86"/>
      <c r="UD86"/>
      <c r="UE86"/>
      <c r="UF86"/>
      <c r="UG86"/>
      <c r="UH86"/>
      <c r="UI86"/>
      <c r="UJ86"/>
      <c r="UK86"/>
      <c r="UL86"/>
      <c r="UM86"/>
      <c r="UN86"/>
      <c r="UO86"/>
      <c r="UP86"/>
      <c r="UQ86"/>
      <c r="UR86"/>
      <c r="US86"/>
      <c r="UT86"/>
      <c r="UU86"/>
      <c r="UV86"/>
      <c r="UW86"/>
      <c r="UX86"/>
      <c r="UY86"/>
      <c r="UZ86"/>
      <c r="VA86"/>
      <c r="VB86"/>
      <c r="VC86"/>
      <c r="VD86"/>
      <c r="VE86"/>
      <c r="VF86"/>
      <c r="VG86"/>
      <c r="VH86"/>
      <c r="VI86"/>
      <c r="VJ86"/>
      <c r="VK86"/>
      <c r="VL86"/>
      <c r="VM86"/>
      <c r="VN86"/>
      <c r="VO86"/>
      <c r="VP86"/>
      <c r="VQ86"/>
      <c r="VR86"/>
      <c r="VS86"/>
      <c r="VT86"/>
      <c r="VU86"/>
      <c r="VV86"/>
      <c r="VW86"/>
      <c r="VX86"/>
      <c r="VY86"/>
      <c r="VZ86"/>
      <c r="WA86"/>
      <c r="WB86"/>
      <c r="WC86"/>
      <c r="WD86"/>
      <c r="WE86"/>
      <c r="WF86"/>
      <c r="WG86"/>
    </row>
    <row r="87" spans="1:605" ht="12.75" customHeight="1">
      <c r="B87" s="7" t="s">
        <v>96</v>
      </c>
    </row>
    <row r="88" spans="1:605" s="12" customFormat="1" ht="12.75" customHeight="1">
      <c r="A88" s="9" t="s">
        <v>168</v>
      </c>
      <c r="B88" s="10" t="s">
        <v>138</v>
      </c>
      <c r="C88" s="11" t="str">
        <f>"60"</f>
        <v>60</v>
      </c>
      <c r="D88" s="11">
        <v>0.47</v>
      </c>
      <c r="E88" s="11">
        <v>0</v>
      </c>
      <c r="F88" s="11">
        <v>0.06</v>
      </c>
      <c r="G88" s="11">
        <v>0.06</v>
      </c>
      <c r="H88" s="11">
        <v>1.47</v>
      </c>
      <c r="I88" s="25">
        <v>8.4025199999999991</v>
      </c>
      <c r="J88" s="11">
        <v>0</v>
      </c>
      <c r="K88" s="11">
        <v>0</v>
      </c>
      <c r="L88" s="11">
        <v>0</v>
      </c>
      <c r="M88" s="11">
        <v>0</v>
      </c>
      <c r="N88" s="11">
        <v>0.94</v>
      </c>
      <c r="O88" s="11">
        <v>0.06</v>
      </c>
      <c r="P88" s="11">
        <v>0.47</v>
      </c>
      <c r="Q88" s="11">
        <v>0</v>
      </c>
      <c r="R88" s="11">
        <v>0</v>
      </c>
      <c r="S88" s="11">
        <v>0.41</v>
      </c>
      <c r="T88" s="11">
        <v>2.29</v>
      </c>
      <c r="U88" s="11">
        <v>653.27</v>
      </c>
      <c r="V88" s="11">
        <v>82.91</v>
      </c>
      <c r="W88" s="11">
        <v>13.52</v>
      </c>
      <c r="X88" s="11">
        <v>8.23</v>
      </c>
      <c r="Y88" s="11">
        <v>14.11</v>
      </c>
      <c r="Z88" s="11">
        <v>0.35</v>
      </c>
      <c r="AA88" s="11">
        <v>0</v>
      </c>
      <c r="AB88" s="11">
        <v>17.64</v>
      </c>
      <c r="AC88" s="11">
        <v>3</v>
      </c>
      <c r="AD88" s="11">
        <v>0.06</v>
      </c>
      <c r="AE88" s="11">
        <v>0.01</v>
      </c>
      <c r="AF88" s="11">
        <v>0.01</v>
      </c>
      <c r="AG88" s="11">
        <v>0.06</v>
      </c>
      <c r="AH88" s="11">
        <v>0.12</v>
      </c>
      <c r="AI88" s="11">
        <v>2.94</v>
      </c>
      <c r="AJ88" s="12">
        <v>0</v>
      </c>
      <c r="AK88" s="12">
        <v>15.88</v>
      </c>
      <c r="AL88" s="12">
        <v>12.35</v>
      </c>
      <c r="AM88" s="12">
        <v>17.64</v>
      </c>
      <c r="AN88" s="12">
        <v>15.29</v>
      </c>
      <c r="AO88" s="12">
        <v>3.53</v>
      </c>
      <c r="AP88" s="12">
        <v>12.35</v>
      </c>
      <c r="AQ88" s="12">
        <v>2.94</v>
      </c>
      <c r="AR88" s="12">
        <v>10</v>
      </c>
      <c r="AS88" s="12">
        <v>0</v>
      </c>
      <c r="AT88" s="12">
        <v>0</v>
      </c>
      <c r="AU88" s="12">
        <v>0</v>
      </c>
      <c r="AV88" s="12">
        <v>0</v>
      </c>
      <c r="AW88" s="12">
        <v>0</v>
      </c>
      <c r="AX88" s="12">
        <v>0</v>
      </c>
      <c r="AY88" s="12">
        <v>0</v>
      </c>
      <c r="AZ88" s="12">
        <v>0</v>
      </c>
      <c r="BA88" s="12">
        <v>0</v>
      </c>
      <c r="BB88" s="12">
        <v>0</v>
      </c>
      <c r="BC88" s="12">
        <v>0</v>
      </c>
      <c r="BD88" s="12">
        <v>0</v>
      </c>
      <c r="BE88" s="12">
        <v>0</v>
      </c>
      <c r="BF88" s="12">
        <v>0</v>
      </c>
      <c r="BG88" s="12">
        <v>0</v>
      </c>
      <c r="BH88" s="12">
        <v>0</v>
      </c>
      <c r="BI88" s="12">
        <v>0</v>
      </c>
      <c r="BJ88" s="12">
        <v>0</v>
      </c>
      <c r="BK88" s="12">
        <v>0</v>
      </c>
      <c r="BL88" s="12">
        <v>0</v>
      </c>
      <c r="BM88" s="12">
        <v>0</v>
      </c>
      <c r="BN88" s="12">
        <v>0</v>
      </c>
      <c r="BO88" s="12">
        <v>0</v>
      </c>
      <c r="BP88" s="12">
        <v>0</v>
      </c>
      <c r="BQ88" s="12">
        <v>0</v>
      </c>
      <c r="BR88" s="12">
        <v>0</v>
      </c>
      <c r="BS88" s="12">
        <v>0</v>
      </c>
      <c r="BT88" s="12">
        <v>0</v>
      </c>
      <c r="BU88" s="12">
        <v>0</v>
      </c>
      <c r="BV88" s="12">
        <v>0</v>
      </c>
      <c r="BW88" s="12">
        <v>0</v>
      </c>
      <c r="BX88" s="12">
        <v>0</v>
      </c>
      <c r="BY88" s="12">
        <v>0</v>
      </c>
      <c r="BZ88" s="12">
        <v>0</v>
      </c>
      <c r="CA88" s="12">
        <v>0</v>
      </c>
      <c r="CB88" s="12">
        <v>55.2</v>
      </c>
      <c r="IV88"/>
      <c r="IW88"/>
      <c r="IX88"/>
      <c r="IY88"/>
      <c r="IZ88"/>
      <c r="JA88"/>
      <c r="JB88"/>
      <c r="JC88"/>
      <c r="JD88"/>
      <c r="JE88"/>
      <c r="JF88"/>
      <c r="JG88"/>
      <c r="JH88"/>
      <c r="JI88"/>
      <c r="JJ88"/>
      <c r="JK88"/>
      <c r="JL88"/>
      <c r="JM88"/>
      <c r="JN88"/>
      <c r="JO88"/>
      <c r="JP88"/>
      <c r="JQ88"/>
      <c r="JR88"/>
      <c r="JS88"/>
      <c r="JT88"/>
      <c r="JU88"/>
      <c r="JV88"/>
      <c r="JW88"/>
      <c r="JX88"/>
      <c r="JY88"/>
      <c r="JZ88"/>
      <c r="KA88"/>
      <c r="KB88"/>
      <c r="KC88"/>
      <c r="KD88"/>
      <c r="KE88"/>
      <c r="KF88"/>
      <c r="KG88"/>
      <c r="KH88"/>
      <c r="KI88"/>
      <c r="KJ88"/>
      <c r="KK88"/>
      <c r="KL88"/>
      <c r="KM88"/>
      <c r="KN88"/>
      <c r="KO88"/>
      <c r="KP88"/>
      <c r="KQ88"/>
      <c r="KR88"/>
      <c r="KS88"/>
      <c r="KT88"/>
      <c r="KU88"/>
      <c r="KV88"/>
      <c r="KW88"/>
      <c r="KX88"/>
      <c r="KY88"/>
      <c r="KZ88"/>
      <c r="LA88"/>
      <c r="LB88"/>
      <c r="LC88"/>
      <c r="LD88"/>
      <c r="LE88"/>
      <c r="LF88"/>
      <c r="LG88"/>
      <c r="LH88"/>
      <c r="LI88"/>
      <c r="LJ88"/>
      <c r="LK88"/>
      <c r="LL88"/>
      <c r="LM88"/>
      <c r="LN88"/>
      <c r="LO88"/>
      <c r="LP88"/>
      <c r="LQ88"/>
      <c r="LR88"/>
      <c r="LS88"/>
      <c r="LT88"/>
      <c r="LU88"/>
      <c r="LV88"/>
      <c r="LW88"/>
      <c r="LX88"/>
      <c r="LY88"/>
      <c r="LZ88"/>
      <c r="MA88"/>
      <c r="MB88"/>
      <c r="MC88"/>
      <c r="MD88"/>
      <c r="ME88"/>
      <c r="MF88"/>
      <c r="MG88"/>
      <c r="MH88"/>
      <c r="MI88"/>
      <c r="MJ88"/>
      <c r="MK88"/>
      <c r="ML88"/>
      <c r="MM88"/>
      <c r="MN88"/>
      <c r="MO88"/>
      <c r="MP88"/>
      <c r="MQ88"/>
      <c r="MR88"/>
      <c r="MS88"/>
      <c r="MT88"/>
      <c r="MU88"/>
      <c r="MV88"/>
      <c r="MW88"/>
      <c r="MX88"/>
      <c r="MY88"/>
      <c r="MZ88"/>
      <c r="NA88"/>
      <c r="NB88"/>
      <c r="NC88"/>
      <c r="ND88"/>
      <c r="NE88"/>
      <c r="NF88"/>
      <c r="NG88"/>
      <c r="NH88"/>
      <c r="NI88"/>
      <c r="NJ88"/>
      <c r="NK88"/>
      <c r="NL88"/>
      <c r="NM88"/>
      <c r="NN88"/>
      <c r="NO88"/>
      <c r="NP88"/>
      <c r="NQ88"/>
      <c r="NR88"/>
      <c r="NS88"/>
      <c r="NT88"/>
      <c r="NU88"/>
      <c r="NV88"/>
      <c r="NW88"/>
      <c r="NX88"/>
      <c r="NY88"/>
      <c r="NZ88"/>
      <c r="OA88"/>
      <c r="OB88"/>
      <c r="OC88"/>
      <c r="OD88"/>
      <c r="OE88"/>
      <c r="OF88"/>
      <c r="OG88"/>
      <c r="OH88"/>
      <c r="OI88"/>
      <c r="OJ88"/>
      <c r="OK88"/>
      <c r="OL88"/>
      <c r="OM88"/>
      <c r="ON88"/>
      <c r="OO88"/>
      <c r="OP88"/>
      <c r="OQ88"/>
      <c r="OR88"/>
      <c r="OS88"/>
      <c r="OT88"/>
      <c r="OU88"/>
      <c r="OV88"/>
      <c r="OW88"/>
      <c r="OX88"/>
      <c r="OY88"/>
      <c r="OZ88"/>
      <c r="PA88"/>
      <c r="PB88"/>
      <c r="PC88"/>
      <c r="PD88"/>
      <c r="PE88"/>
      <c r="PF88"/>
      <c r="PG88"/>
      <c r="PH88"/>
      <c r="PI88"/>
      <c r="PJ88"/>
      <c r="PK88"/>
      <c r="PL88"/>
      <c r="PM88"/>
      <c r="PN88"/>
      <c r="PO88"/>
      <c r="PP88"/>
      <c r="PQ88"/>
      <c r="PR88"/>
      <c r="PS88"/>
      <c r="PT88"/>
      <c r="PU88"/>
      <c r="PV88"/>
      <c r="PW88"/>
      <c r="PX88"/>
      <c r="PY88"/>
      <c r="PZ88"/>
      <c r="QA88"/>
      <c r="QB88"/>
      <c r="QC88"/>
      <c r="QD88"/>
      <c r="QE88"/>
      <c r="QF88"/>
      <c r="QG88"/>
      <c r="QH88"/>
      <c r="QI88"/>
      <c r="QJ88"/>
      <c r="QK88"/>
      <c r="QL88"/>
      <c r="QM88"/>
      <c r="QN88"/>
      <c r="QO88"/>
      <c r="QP88"/>
      <c r="QQ88"/>
      <c r="QR88"/>
      <c r="QS88"/>
      <c r="QT88"/>
      <c r="QU88"/>
      <c r="QV88"/>
      <c r="QW88"/>
      <c r="QX88"/>
      <c r="QY88"/>
      <c r="QZ88"/>
      <c r="RA88"/>
      <c r="RB88"/>
      <c r="RC88"/>
      <c r="RD88"/>
      <c r="RE88"/>
      <c r="RF88"/>
      <c r="RG88"/>
      <c r="RH88"/>
      <c r="RI88"/>
      <c r="RJ88"/>
      <c r="RK88"/>
      <c r="RL88"/>
      <c r="RM88"/>
      <c r="RN88"/>
      <c r="RO88"/>
      <c r="RP88"/>
      <c r="RQ88"/>
      <c r="RR88"/>
      <c r="RS88"/>
      <c r="RT88"/>
      <c r="RU88"/>
      <c r="RV88"/>
      <c r="RW88"/>
      <c r="RX88"/>
      <c r="RY88"/>
      <c r="RZ88"/>
      <c r="SA88"/>
      <c r="SB88"/>
      <c r="SC88"/>
      <c r="SD88"/>
      <c r="SE88"/>
      <c r="SF88"/>
      <c r="SG88"/>
      <c r="SH88"/>
      <c r="SI88"/>
      <c r="SJ88"/>
      <c r="SK88"/>
      <c r="SL88"/>
      <c r="SM88"/>
      <c r="SN88"/>
      <c r="SO88"/>
      <c r="SP88"/>
      <c r="SQ88"/>
      <c r="SR88"/>
      <c r="SS88"/>
      <c r="ST88"/>
      <c r="SU88"/>
      <c r="SV88"/>
      <c r="SW88"/>
      <c r="SX88"/>
      <c r="SY88"/>
      <c r="SZ88"/>
      <c r="TA88"/>
      <c r="TB88"/>
      <c r="TC88"/>
      <c r="TD88"/>
      <c r="TE88"/>
      <c r="TF88"/>
      <c r="TG88"/>
      <c r="TH88"/>
      <c r="TI88"/>
      <c r="TJ88"/>
      <c r="TK88"/>
      <c r="TL88"/>
      <c r="TM88"/>
      <c r="TN88"/>
      <c r="TO88"/>
      <c r="TP88"/>
      <c r="TQ88"/>
      <c r="TR88"/>
      <c r="TS88"/>
      <c r="TT88"/>
      <c r="TU88"/>
      <c r="TV88"/>
      <c r="TW88"/>
      <c r="TX88"/>
      <c r="TY88"/>
      <c r="TZ88"/>
      <c r="UA88"/>
      <c r="UB88"/>
      <c r="UC88"/>
      <c r="UD88"/>
      <c r="UE88"/>
      <c r="UF88"/>
      <c r="UG88"/>
      <c r="UH88"/>
      <c r="UI88"/>
      <c r="UJ88"/>
      <c r="UK88"/>
      <c r="UL88"/>
      <c r="UM88"/>
      <c r="UN88"/>
      <c r="UO88"/>
      <c r="UP88"/>
      <c r="UQ88"/>
      <c r="UR88"/>
      <c r="US88"/>
      <c r="UT88"/>
      <c r="UU88"/>
      <c r="UV88"/>
      <c r="UW88"/>
      <c r="UX88"/>
      <c r="UY88"/>
      <c r="UZ88"/>
      <c r="VA88"/>
      <c r="VB88"/>
      <c r="VC88"/>
      <c r="VD88"/>
      <c r="VE88"/>
      <c r="VF88"/>
      <c r="VG88"/>
      <c r="VH88"/>
      <c r="VI88"/>
      <c r="VJ88"/>
      <c r="VK88"/>
      <c r="VL88"/>
      <c r="VM88"/>
      <c r="VN88"/>
      <c r="VO88"/>
      <c r="VP88"/>
      <c r="VQ88"/>
      <c r="VR88"/>
      <c r="VS88"/>
      <c r="VT88"/>
      <c r="VU88"/>
      <c r="VV88"/>
      <c r="VW88"/>
      <c r="VX88"/>
      <c r="VY88"/>
      <c r="VZ88"/>
      <c r="WA88"/>
      <c r="WB88"/>
      <c r="WC88"/>
      <c r="WD88"/>
      <c r="WE88"/>
      <c r="WF88"/>
      <c r="WG88"/>
    </row>
    <row r="89" spans="1:605" s="12" customFormat="1" ht="12.75" customHeight="1">
      <c r="A89" s="9" t="str">
        <f>"11/2"</f>
        <v>11/2</v>
      </c>
      <c r="B89" s="10" t="s">
        <v>139</v>
      </c>
      <c r="C89" s="11" t="str">
        <f>"250"</f>
        <v>250</v>
      </c>
      <c r="D89" s="11">
        <v>2.35</v>
      </c>
      <c r="E89" s="11">
        <v>0</v>
      </c>
      <c r="F89" s="11">
        <v>5.42</v>
      </c>
      <c r="G89" s="11">
        <v>5.41</v>
      </c>
      <c r="H89" s="11">
        <v>18.87</v>
      </c>
      <c r="I89" s="25">
        <v>131.57180499999998</v>
      </c>
      <c r="J89" s="11">
        <v>1.17</v>
      </c>
      <c r="K89" s="11">
        <v>3.25</v>
      </c>
      <c r="L89" s="11">
        <v>0</v>
      </c>
      <c r="M89" s="11">
        <v>0</v>
      </c>
      <c r="N89" s="11">
        <v>3.32</v>
      </c>
      <c r="O89" s="11">
        <v>13.61</v>
      </c>
      <c r="P89" s="11">
        <v>1.94</v>
      </c>
      <c r="Q89" s="11">
        <v>0</v>
      </c>
      <c r="R89" s="11">
        <v>0</v>
      </c>
      <c r="S89" s="11">
        <v>0.37</v>
      </c>
      <c r="T89" s="11">
        <v>2.27</v>
      </c>
      <c r="U89" s="11">
        <v>370.3</v>
      </c>
      <c r="V89" s="11">
        <v>452.54</v>
      </c>
      <c r="W89" s="11">
        <v>23.14</v>
      </c>
      <c r="X89" s="11">
        <v>26.28</v>
      </c>
      <c r="Y89" s="11">
        <v>65.319999999999993</v>
      </c>
      <c r="Z89" s="11">
        <v>0.93</v>
      </c>
      <c r="AA89" s="11">
        <v>3</v>
      </c>
      <c r="AB89" s="11">
        <v>1457.2</v>
      </c>
      <c r="AC89" s="11">
        <v>308.35000000000002</v>
      </c>
      <c r="AD89" s="11">
        <v>2.42</v>
      </c>
      <c r="AE89" s="11">
        <v>0.08</v>
      </c>
      <c r="AF89" s="11">
        <v>0.06</v>
      </c>
      <c r="AG89" s="11">
        <v>1</v>
      </c>
      <c r="AH89" s="11">
        <v>1.82</v>
      </c>
      <c r="AI89" s="11">
        <v>7.21</v>
      </c>
      <c r="AJ89" s="12">
        <v>0</v>
      </c>
      <c r="AK89" s="12">
        <v>95.88</v>
      </c>
      <c r="AL89" s="12">
        <v>88.37</v>
      </c>
      <c r="AM89" s="12">
        <v>152.71</v>
      </c>
      <c r="AN89" s="12">
        <v>142.13999999999999</v>
      </c>
      <c r="AO89" s="12">
        <v>40.89</v>
      </c>
      <c r="AP89" s="12">
        <v>87.33</v>
      </c>
      <c r="AQ89" s="12">
        <v>31.35</v>
      </c>
      <c r="AR89" s="12">
        <v>90.81</v>
      </c>
      <c r="AS89" s="12">
        <v>120.18</v>
      </c>
      <c r="AT89" s="12">
        <v>193.47</v>
      </c>
      <c r="AU89" s="12">
        <v>183.26</v>
      </c>
      <c r="AV89" s="12">
        <v>53.61</v>
      </c>
      <c r="AW89" s="12">
        <v>94.38</v>
      </c>
      <c r="AX89" s="12">
        <v>400.23</v>
      </c>
      <c r="AY89" s="12">
        <v>0</v>
      </c>
      <c r="AZ89" s="12">
        <v>81.27</v>
      </c>
      <c r="BA89" s="12">
        <v>80.66</v>
      </c>
      <c r="BB89" s="12">
        <v>70.180000000000007</v>
      </c>
      <c r="BC89" s="12">
        <v>31.21</v>
      </c>
      <c r="BD89" s="12">
        <v>0</v>
      </c>
      <c r="BE89" s="12">
        <v>0</v>
      </c>
      <c r="BF89" s="12">
        <v>0</v>
      </c>
      <c r="BG89" s="12">
        <v>0</v>
      </c>
      <c r="BH89" s="12">
        <v>0</v>
      </c>
      <c r="BI89" s="12">
        <v>0</v>
      </c>
      <c r="BJ89" s="12">
        <v>0</v>
      </c>
      <c r="BK89" s="12">
        <v>0.33</v>
      </c>
      <c r="BL89" s="12">
        <v>0</v>
      </c>
      <c r="BM89" s="12">
        <v>0.19</v>
      </c>
      <c r="BN89" s="12">
        <v>0.01</v>
      </c>
      <c r="BO89" s="12">
        <v>0.03</v>
      </c>
      <c r="BP89" s="12">
        <v>0</v>
      </c>
      <c r="BQ89" s="12">
        <v>0</v>
      </c>
      <c r="BR89" s="12">
        <v>0</v>
      </c>
      <c r="BS89" s="12">
        <v>1.17</v>
      </c>
      <c r="BT89" s="12">
        <v>0</v>
      </c>
      <c r="BU89" s="12">
        <v>0</v>
      </c>
      <c r="BV89" s="12">
        <v>3.03</v>
      </c>
      <c r="BW89" s="12">
        <v>0</v>
      </c>
      <c r="BX89" s="12">
        <v>0</v>
      </c>
      <c r="BY89" s="12">
        <v>0</v>
      </c>
      <c r="BZ89" s="12">
        <v>0</v>
      </c>
      <c r="CA89" s="12">
        <v>0</v>
      </c>
      <c r="CB89" s="12">
        <v>290.93</v>
      </c>
      <c r="IV89"/>
      <c r="IW89"/>
      <c r="IX89"/>
      <c r="IY89"/>
      <c r="IZ89"/>
      <c r="JA89"/>
      <c r="JB89"/>
      <c r="JC89"/>
      <c r="JD89"/>
      <c r="JE89"/>
      <c r="JF89"/>
      <c r="JG89"/>
      <c r="JH89"/>
      <c r="JI89"/>
      <c r="JJ89"/>
      <c r="JK89"/>
      <c r="JL89"/>
      <c r="JM89"/>
      <c r="JN89"/>
      <c r="JO89"/>
      <c r="JP89"/>
      <c r="JQ89"/>
      <c r="JR89"/>
      <c r="JS89"/>
      <c r="JT89"/>
      <c r="JU89"/>
      <c r="JV89"/>
      <c r="JW89"/>
      <c r="JX89"/>
      <c r="JY89"/>
      <c r="JZ89"/>
      <c r="KA89"/>
      <c r="KB89"/>
      <c r="KC89"/>
      <c r="KD89"/>
      <c r="KE89"/>
      <c r="KF89"/>
      <c r="KG89"/>
      <c r="KH89"/>
      <c r="KI89"/>
      <c r="KJ89"/>
      <c r="KK89"/>
      <c r="KL89"/>
      <c r="KM89"/>
      <c r="KN89"/>
      <c r="KO89"/>
      <c r="KP89"/>
      <c r="KQ89"/>
      <c r="KR89"/>
      <c r="KS89"/>
      <c r="KT89"/>
      <c r="KU89"/>
      <c r="KV89"/>
      <c r="KW89"/>
      <c r="KX89"/>
      <c r="KY89"/>
      <c r="KZ89"/>
      <c r="LA89"/>
      <c r="LB89"/>
      <c r="LC89"/>
      <c r="LD89"/>
      <c r="LE89"/>
      <c r="LF89"/>
      <c r="LG89"/>
      <c r="LH89"/>
      <c r="LI89"/>
      <c r="LJ89"/>
      <c r="LK89"/>
      <c r="LL89"/>
      <c r="LM89"/>
      <c r="LN89"/>
      <c r="LO89"/>
      <c r="LP89"/>
      <c r="LQ89"/>
      <c r="LR89"/>
      <c r="LS89"/>
      <c r="LT89"/>
      <c r="LU89"/>
      <c r="LV89"/>
      <c r="LW89"/>
      <c r="LX89"/>
      <c r="LY89"/>
      <c r="LZ89"/>
      <c r="MA89"/>
      <c r="MB89"/>
      <c r="MC89"/>
      <c r="MD89"/>
      <c r="ME89"/>
      <c r="MF89"/>
      <c r="MG89"/>
      <c r="MH89"/>
      <c r="MI89"/>
      <c r="MJ89"/>
      <c r="MK89"/>
      <c r="ML89"/>
      <c r="MM89"/>
      <c r="MN89"/>
      <c r="MO89"/>
      <c r="MP89"/>
      <c r="MQ89"/>
      <c r="MR89"/>
      <c r="MS89"/>
      <c r="MT89"/>
      <c r="MU89"/>
      <c r="MV89"/>
      <c r="MW89"/>
      <c r="MX89"/>
      <c r="MY89"/>
      <c r="MZ89"/>
      <c r="NA89"/>
      <c r="NB89"/>
      <c r="NC89"/>
      <c r="ND89"/>
      <c r="NE89"/>
      <c r="NF89"/>
      <c r="NG89"/>
      <c r="NH89"/>
      <c r="NI89"/>
      <c r="NJ89"/>
      <c r="NK89"/>
      <c r="NL89"/>
      <c r="NM89"/>
      <c r="NN89"/>
      <c r="NO89"/>
      <c r="NP89"/>
      <c r="NQ89"/>
      <c r="NR89"/>
      <c r="NS89"/>
      <c r="NT89"/>
      <c r="NU89"/>
      <c r="NV89"/>
      <c r="NW89"/>
      <c r="NX89"/>
      <c r="NY89"/>
      <c r="NZ89"/>
      <c r="OA89"/>
      <c r="OB89"/>
      <c r="OC89"/>
      <c r="OD89"/>
      <c r="OE89"/>
      <c r="OF89"/>
      <c r="OG89"/>
      <c r="OH89"/>
      <c r="OI89"/>
      <c r="OJ89"/>
      <c r="OK89"/>
      <c r="OL89"/>
      <c r="OM89"/>
      <c r="ON89"/>
      <c r="OO89"/>
      <c r="OP89"/>
      <c r="OQ89"/>
      <c r="OR89"/>
      <c r="OS89"/>
      <c r="OT89"/>
      <c r="OU89"/>
      <c r="OV89"/>
      <c r="OW89"/>
      <c r="OX89"/>
      <c r="OY89"/>
      <c r="OZ89"/>
      <c r="PA89"/>
      <c r="PB89"/>
      <c r="PC89"/>
      <c r="PD89"/>
      <c r="PE89"/>
      <c r="PF89"/>
      <c r="PG89"/>
      <c r="PH89"/>
      <c r="PI89"/>
      <c r="PJ89"/>
      <c r="PK89"/>
      <c r="PL89"/>
      <c r="PM89"/>
      <c r="PN89"/>
      <c r="PO89"/>
      <c r="PP89"/>
      <c r="PQ89"/>
      <c r="PR89"/>
      <c r="PS89"/>
      <c r="PT89"/>
      <c r="PU89"/>
      <c r="PV89"/>
      <c r="PW89"/>
      <c r="PX89"/>
      <c r="PY89"/>
      <c r="PZ89"/>
      <c r="QA89"/>
      <c r="QB89"/>
      <c r="QC89"/>
      <c r="QD89"/>
      <c r="QE89"/>
      <c r="QF89"/>
      <c r="QG89"/>
      <c r="QH89"/>
      <c r="QI89"/>
      <c r="QJ89"/>
      <c r="QK89"/>
      <c r="QL89"/>
      <c r="QM89"/>
      <c r="QN89"/>
      <c r="QO89"/>
      <c r="QP89"/>
      <c r="QQ89"/>
      <c r="QR89"/>
      <c r="QS89"/>
      <c r="QT89"/>
      <c r="QU89"/>
      <c r="QV89"/>
      <c r="QW89"/>
      <c r="QX89"/>
      <c r="QY89"/>
      <c r="QZ89"/>
      <c r="RA89"/>
      <c r="RB89"/>
      <c r="RC89"/>
      <c r="RD89"/>
      <c r="RE89"/>
      <c r="RF89"/>
      <c r="RG89"/>
      <c r="RH89"/>
      <c r="RI89"/>
      <c r="RJ89"/>
      <c r="RK89"/>
      <c r="RL89"/>
      <c r="RM89"/>
      <c r="RN89"/>
      <c r="RO89"/>
      <c r="RP89"/>
      <c r="RQ89"/>
      <c r="RR89"/>
      <c r="RS89"/>
      <c r="RT89"/>
      <c r="RU89"/>
      <c r="RV89"/>
      <c r="RW89"/>
      <c r="RX89"/>
      <c r="RY89"/>
      <c r="RZ89"/>
      <c r="SA89"/>
      <c r="SB89"/>
      <c r="SC89"/>
      <c r="SD89"/>
      <c r="SE89"/>
      <c r="SF89"/>
      <c r="SG89"/>
      <c r="SH89"/>
      <c r="SI89"/>
      <c r="SJ89"/>
      <c r="SK89"/>
      <c r="SL89"/>
      <c r="SM89"/>
      <c r="SN89"/>
      <c r="SO89"/>
      <c r="SP89"/>
      <c r="SQ89"/>
      <c r="SR89"/>
      <c r="SS89"/>
      <c r="ST89"/>
      <c r="SU89"/>
      <c r="SV89"/>
      <c r="SW89"/>
      <c r="SX89"/>
      <c r="SY89"/>
      <c r="SZ89"/>
      <c r="TA89"/>
      <c r="TB89"/>
      <c r="TC89"/>
      <c r="TD89"/>
      <c r="TE89"/>
      <c r="TF89"/>
      <c r="TG89"/>
      <c r="TH89"/>
      <c r="TI89"/>
      <c r="TJ89"/>
      <c r="TK89"/>
      <c r="TL89"/>
      <c r="TM89"/>
      <c r="TN89"/>
      <c r="TO89"/>
      <c r="TP89"/>
      <c r="TQ89"/>
      <c r="TR89"/>
      <c r="TS89"/>
      <c r="TT89"/>
      <c r="TU89"/>
      <c r="TV89"/>
      <c r="TW89"/>
      <c r="TX89"/>
      <c r="TY89"/>
      <c r="TZ89"/>
      <c r="UA89"/>
      <c r="UB89"/>
      <c r="UC89"/>
      <c r="UD89"/>
      <c r="UE89"/>
      <c r="UF89"/>
      <c r="UG89"/>
      <c r="UH89"/>
      <c r="UI89"/>
      <c r="UJ89"/>
      <c r="UK89"/>
      <c r="UL89"/>
      <c r="UM89"/>
      <c r="UN89"/>
      <c r="UO89"/>
      <c r="UP89"/>
      <c r="UQ89"/>
      <c r="UR89"/>
      <c r="US89"/>
      <c r="UT89"/>
      <c r="UU89"/>
      <c r="UV89"/>
      <c r="UW89"/>
      <c r="UX89"/>
      <c r="UY89"/>
      <c r="UZ89"/>
      <c r="VA89"/>
      <c r="VB89"/>
      <c r="VC89"/>
      <c r="VD89"/>
      <c r="VE89"/>
      <c r="VF89"/>
      <c r="VG89"/>
      <c r="VH89"/>
      <c r="VI89"/>
      <c r="VJ89"/>
      <c r="VK89"/>
      <c r="VL89"/>
      <c r="VM89"/>
      <c r="VN89"/>
      <c r="VO89"/>
      <c r="VP89"/>
      <c r="VQ89"/>
      <c r="VR89"/>
      <c r="VS89"/>
      <c r="VT89"/>
      <c r="VU89"/>
      <c r="VV89"/>
      <c r="VW89"/>
      <c r="VX89"/>
      <c r="VY89"/>
      <c r="VZ89"/>
      <c r="WA89"/>
      <c r="WB89"/>
      <c r="WC89"/>
      <c r="WD89"/>
      <c r="WE89"/>
      <c r="WF89"/>
      <c r="WG89"/>
    </row>
    <row r="90" spans="1:605" s="12" customFormat="1" ht="12.75" customHeight="1">
      <c r="A90" s="9" t="str">
        <f>"-"</f>
        <v>-</v>
      </c>
      <c r="B90" s="10" t="s">
        <v>123</v>
      </c>
      <c r="C90" s="11" t="str">
        <f>"20"</f>
        <v>20</v>
      </c>
      <c r="D90" s="11">
        <v>5.36</v>
      </c>
      <c r="E90" s="11">
        <v>5.36</v>
      </c>
      <c r="F90" s="11">
        <v>3.84</v>
      </c>
      <c r="G90" s="11">
        <v>0</v>
      </c>
      <c r="H90" s="11">
        <v>0</v>
      </c>
      <c r="I90" s="25">
        <v>55.987200000000001</v>
      </c>
      <c r="J90" s="11">
        <v>2.27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  <c r="T90" s="11">
        <v>0.28999999999999998</v>
      </c>
      <c r="U90" s="11">
        <v>12.48</v>
      </c>
      <c r="V90" s="11">
        <v>57.38</v>
      </c>
      <c r="W90" s="11">
        <v>2.2999999999999998</v>
      </c>
      <c r="X90" s="11">
        <v>5.28</v>
      </c>
      <c r="Y90" s="11">
        <v>42.11</v>
      </c>
      <c r="Z90" s="11">
        <v>0.69</v>
      </c>
      <c r="AA90" s="11">
        <v>0</v>
      </c>
      <c r="AB90" s="11">
        <v>0</v>
      </c>
      <c r="AC90" s="11">
        <v>0</v>
      </c>
      <c r="AD90" s="11">
        <v>0.13</v>
      </c>
      <c r="AE90" s="11">
        <v>0.01</v>
      </c>
      <c r="AF90" s="11">
        <v>0.03</v>
      </c>
      <c r="AG90" s="11">
        <v>1.2</v>
      </c>
      <c r="AH90" s="11">
        <v>2.62</v>
      </c>
      <c r="AI90" s="11">
        <v>0</v>
      </c>
      <c r="AJ90" s="12">
        <v>0</v>
      </c>
      <c r="AK90" s="12">
        <v>298.08</v>
      </c>
      <c r="AL90" s="12">
        <v>225.22</v>
      </c>
      <c r="AM90" s="12">
        <v>425.66</v>
      </c>
      <c r="AN90" s="12">
        <v>745.63</v>
      </c>
      <c r="AO90" s="12">
        <v>128.16</v>
      </c>
      <c r="AP90" s="12">
        <v>231.26</v>
      </c>
      <c r="AQ90" s="12">
        <v>60.48</v>
      </c>
      <c r="AR90" s="12">
        <v>228.96</v>
      </c>
      <c r="AS90" s="12">
        <v>312.77</v>
      </c>
      <c r="AT90" s="12">
        <v>300.38</v>
      </c>
      <c r="AU90" s="12">
        <v>510.05</v>
      </c>
      <c r="AV90" s="12">
        <v>204.48</v>
      </c>
      <c r="AW90" s="12">
        <v>269.86</v>
      </c>
      <c r="AX90" s="12">
        <v>885.02</v>
      </c>
      <c r="AY90" s="12">
        <v>83.52</v>
      </c>
      <c r="AZ90" s="12">
        <v>197.28</v>
      </c>
      <c r="BA90" s="12">
        <v>224.64</v>
      </c>
      <c r="BB90" s="12">
        <v>189.5</v>
      </c>
      <c r="BC90" s="12">
        <v>74.59</v>
      </c>
      <c r="BD90" s="12">
        <v>0</v>
      </c>
      <c r="BE90" s="12">
        <v>0</v>
      </c>
      <c r="BF90" s="12">
        <v>0</v>
      </c>
      <c r="BG90" s="12">
        <v>0</v>
      </c>
      <c r="BH90" s="12">
        <v>0</v>
      </c>
      <c r="BI90" s="12">
        <v>0</v>
      </c>
      <c r="BJ90" s="12">
        <v>0</v>
      </c>
      <c r="BK90" s="12">
        <v>0</v>
      </c>
      <c r="BL90" s="12">
        <v>0</v>
      </c>
      <c r="BM90" s="12">
        <v>0</v>
      </c>
      <c r="BN90" s="12">
        <v>0</v>
      </c>
      <c r="BO90" s="12">
        <v>0</v>
      </c>
      <c r="BP90" s="12">
        <v>0</v>
      </c>
      <c r="BQ90" s="12">
        <v>0</v>
      </c>
      <c r="BR90" s="12">
        <v>0</v>
      </c>
      <c r="BS90" s="12">
        <v>0</v>
      </c>
      <c r="BT90" s="12">
        <v>0</v>
      </c>
      <c r="BU90" s="12">
        <v>0</v>
      </c>
      <c r="BV90" s="12">
        <v>0</v>
      </c>
      <c r="BW90" s="12">
        <v>0</v>
      </c>
      <c r="BX90" s="12">
        <v>0</v>
      </c>
      <c r="BY90" s="12">
        <v>0</v>
      </c>
      <c r="BZ90" s="12">
        <v>0</v>
      </c>
      <c r="CA90" s="12">
        <v>0</v>
      </c>
      <c r="CB90" s="12">
        <v>20.64</v>
      </c>
      <c r="IV90"/>
      <c r="IW90"/>
      <c r="IX90"/>
      <c r="IY90"/>
      <c r="IZ90"/>
      <c r="JA90"/>
      <c r="JB90"/>
      <c r="JC90"/>
      <c r="JD90"/>
      <c r="JE90"/>
      <c r="JF90"/>
      <c r="JG90"/>
      <c r="JH90"/>
      <c r="JI90"/>
      <c r="JJ90"/>
      <c r="JK90"/>
      <c r="JL90"/>
      <c r="JM90"/>
      <c r="JN90"/>
      <c r="JO90"/>
      <c r="JP90"/>
      <c r="JQ90"/>
      <c r="JR90"/>
      <c r="JS90"/>
      <c r="JT90"/>
      <c r="JU90"/>
      <c r="JV90"/>
      <c r="JW90"/>
      <c r="JX90"/>
      <c r="JY90"/>
      <c r="JZ90"/>
      <c r="KA90"/>
      <c r="KB90"/>
      <c r="KC90"/>
      <c r="KD90"/>
      <c r="KE90"/>
      <c r="KF90"/>
      <c r="KG90"/>
      <c r="KH90"/>
      <c r="KI90"/>
      <c r="KJ90"/>
      <c r="KK90"/>
      <c r="KL90"/>
      <c r="KM90"/>
      <c r="KN90"/>
      <c r="KO90"/>
      <c r="KP90"/>
      <c r="KQ90"/>
      <c r="KR90"/>
      <c r="KS90"/>
      <c r="KT90"/>
      <c r="KU90"/>
      <c r="KV90"/>
      <c r="KW90"/>
      <c r="KX90"/>
      <c r="KY90"/>
      <c r="KZ90"/>
      <c r="LA90"/>
      <c r="LB90"/>
      <c r="LC90"/>
      <c r="LD90"/>
      <c r="LE90"/>
      <c r="LF90"/>
      <c r="LG90"/>
      <c r="LH90"/>
      <c r="LI90"/>
      <c r="LJ90"/>
      <c r="LK90"/>
      <c r="LL90"/>
      <c r="LM90"/>
      <c r="LN90"/>
      <c r="LO90"/>
      <c r="LP90"/>
      <c r="LQ90"/>
      <c r="LR90"/>
      <c r="LS90"/>
      <c r="LT90"/>
      <c r="LU90"/>
      <c r="LV90"/>
      <c r="LW90"/>
      <c r="LX90"/>
      <c r="LY90"/>
      <c r="LZ90"/>
      <c r="MA90"/>
      <c r="MB90"/>
      <c r="MC90"/>
      <c r="MD90"/>
      <c r="ME90"/>
      <c r="MF90"/>
      <c r="MG90"/>
      <c r="MH90"/>
      <c r="MI90"/>
      <c r="MJ90"/>
      <c r="MK90"/>
      <c r="ML90"/>
      <c r="MM90"/>
      <c r="MN90"/>
      <c r="MO90"/>
      <c r="MP90"/>
      <c r="MQ90"/>
      <c r="MR90"/>
      <c r="MS90"/>
      <c r="MT90"/>
      <c r="MU90"/>
      <c r="MV90"/>
      <c r="MW90"/>
      <c r="MX90"/>
      <c r="MY90"/>
      <c r="MZ90"/>
      <c r="NA90"/>
      <c r="NB90"/>
      <c r="NC90"/>
      <c r="ND90"/>
      <c r="NE90"/>
      <c r="NF90"/>
      <c r="NG90"/>
      <c r="NH90"/>
      <c r="NI90"/>
      <c r="NJ90"/>
      <c r="NK90"/>
      <c r="NL90"/>
      <c r="NM90"/>
      <c r="NN90"/>
      <c r="NO90"/>
      <c r="NP90"/>
      <c r="NQ90"/>
      <c r="NR90"/>
      <c r="NS90"/>
      <c r="NT90"/>
      <c r="NU90"/>
      <c r="NV90"/>
      <c r="NW90"/>
      <c r="NX90"/>
      <c r="NY90"/>
      <c r="NZ90"/>
      <c r="OA90"/>
      <c r="OB90"/>
      <c r="OC90"/>
      <c r="OD90"/>
      <c r="OE90"/>
      <c r="OF90"/>
      <c r="OG90"/>
      <c r="OH90"/>
      <c r="OI90"/>
      <c r="OJ90"/>
      <c r="OK90"/>
      <c r="OL90"/>
      <c r="OM90"/>
      <c r="ON90"/>
      <c r="OO90"/>
      <c r="OP90"/>
      <c r="OQ90"/>
      <c r="OR90"/>
      <c r="OS90"/>
      <c r="OT90"/>
      <c r="OU90"/>
      <c r="OV90"/>
      <c r="OW90"/>
      <c r="OX90"/>
      <c r="OY90"/>
      <c r="OZ90"/>
      <c r="PA90"/>
      <c r="PB90"/>
      <c r="PC90"/>
      <c r="PD90"/>
      <c r="PE90"/>
      <c r="PF90"/>
      <c r="PG90"/>
      <c r="PH90"/>
      <c r="PI90"/>
      <c r="PJ90"/>
      <c r="PK90"/>
      <c r="PL90"/>
      <c r="PM90"/>
      <c r="PN90"/>
      <c r="PO90"/>
      <c r="PP90"/>
      <c r="PQ90"/>
      <c r="PR90"/>
      <c r="PS90"/>
      <c r="PT90"/>
      <c r="PU90"/>
      <c r="PV90"/>
      <c r="PW90"/>
      <c r="PX90"/>
      <c r="PY90"/>
      <c r="PZ90"/>
      <c r="QA90"/>
      <c r="QB90"/>
      <c r="QC90"/>
      <c r="QD90"/>
      <c r="QE90"/>
      <c r="QF90"/>
      <c r="QG90"/>
      <c r="QH90"/>
      <c r="QI90"/>
      <c r="QJ90"/>
      <c r="QK90"/>
      <c r="QL90"/>
      <c r="QM90"/>
      <c r="QN90"/>
      <c r="QO90"/>
      <c r="QP90"/>
      <c r="QQ90"/>
      <c r="QR90"/>
      <c r="QS90"/>
      <c r="QT90"/>
      <c r="QU90"/>
      <c r="QV90"/>
      <c r="QW90"/>
      <c r="QX90"/>
      <c r="QY90"/>
      <c r="QZ90"/>
      <c r="RA90"/>
      <c r="RB90"/>
      <c r="RC90"/>
      <c r="RD90"/>
      <c r="RE90"/>
      <c r="RF90"/>
      <c r="RG90"/>
      <c r="RH90"/>
      <c r="RI90"/>
      <c r="RJ90"/>
      <c r="RK90"/>
      <c r="RL90"/>
      <c r="RM90"/>
      <c r="RN90"/>
      <c r="RO90"/>
      <c r="RP90"/>
      <c r="RQ90"/>
      <c r="RR90"/>
      <c r="RS90"/>
      <c r="RT90"/>
      <c r="RU90"/>
      <c r="RV90"/>
      <c r="RW90"/>
      <c r="RX90"/>
      <c r="RY90"/>
      <c r="RZ90"/>
      <c r="SA90"/>
      <c r="SB90"/>
      <c r="SC90"/>
      <c r="SD90"/>
      <c r="SE90"/>
      <c r="SF90"/>
      <c r="SG90"/>
      <c r="SH90"/>
      <c r="SI90"/>
      <c r="SJ90"/>
      <c r="SK90"/>
      <c r="SL90"/>
      <c r="SM90"/>
      <c r="SN90"/>
      <c r="SO90"/>
      <c r="SP90"/>
      <c r="SQ90"/>
      <c r="SR90"/>
      <c r="SS90"/>
      <c r="ST90"/>
      <c r="SU90"/>
      <c r="SV90"/>
      <c r="SW90"/>
      <c r="SX90"/>
      <c r="SY90"/>
      <c r="SZ90"/>
      <c r="TA90"/>
      <c r="TB90"/>
      <c r="TC90"/>
      <c r="TD90"/>
      <c r="TE90"/>
      <c r="TF90"/>
      <c r="TG90"/>
      <c r="TH90"/>
      <c r="TI90"/>
      <c r="TJ90"/>
      <c r="TK90"/>
      <c r="TL90"/>
      <c r="TM90"/>
      <c r="TN90"/>
      <c r="TO90"/>
      <c r="TP90"/>
      <c r="TQ90"/>
      <c r="TR90"/>
      <c r="TS90"/>
      <c r="TT90"/>
      <c r="TU90"/>
      <c r="TV90"/>
      <c r="TW90"/>
      <c r="TX90"/>
      <c r="TY90"/>
      <c r="TZ90"/>
      <c r="UA90"/>
      <c r="UB90"/>
      <c r="UC90"/>
      <c r="UD90"/>
      <c r="UE90"/>
      <c r="UF90"/>
      <c r="UG90"/>
      <c r="UH90"/>
      <c r="UI90"/>
      <c r="UJ90"/>
      <c r="UK90"/>
      <c r="UL90"/>
      <c r="UM90"/>
      <c r="UN90"/>
      <c r="UO90"/>
      <c r="UP90"/>
      <c r="UQ90"/>
      <c r="UR90"/>
      <c r="US90"/>
      <c r="UT90"/>
      <c r="UU90"/>
      <c r="UV90"/>
      <c r="UW90"/>
      <c r="UX90"/>
      <c r="UY90"/>
      <c r="UZ90"/>
      <c r="VA90"/>
      <c r="VB90"/>
      <c r="VC90"/>
      <c r="VD90"/>
      <c r="VE90"/>
      <c r="VF90"/>
      <c r="VG90"/>
      <c r="VH90"/>
      <c r="VI90"/>
      <c r="VJ90"/>
      <c r="VK90"/>
      <c r="VL90"/>
      <c r="VM90"/>
      <c r="VN90"/>
      <c r="VO90"/>
      <c r="VP90"/>
      <c r="VQ90"/>
      <c r="VR90"/>
      <c r="VS90"/>
      <c r="VT90"/>
      <c r="VU90"/>
      <c r="VV90"/>
      <c r="VW90"/>
      <c r="VX90"/>
      <c r="VY90"/>
      <c r="VZ90"/>
      <c r="WA90"/>
      <c r="WB90"/>
      <c r="WC90"/>
      <c r="WD90"/>
      <c r="WE90"/>
      <c r="WF90"/>
      <c r="WG90"/>
    </row>
    <row r="91" spans="1:605" s="12" customFormat="1" ht="12.75" customHeight="1">
      <c r="A91" s="9" t="str">
        <f>"48/8"</f>
        <v>48/8</v>
      </c>
      <c r="B91" s="10" t="s">
        <v>140</v>
      </c>
      <c r="C91" s="11" t="str">
        <f>"150"</f>
        <v>150</v>
      </c>
      <c r="D91" s="11">
        <v>9.4</v>
      </c>
      <c r="E91" s="11">
        <v>7.75</v>
      </c>
      <c r="F91" s="11">
        <v>9.6999999999999993</v>
      </c>
      <c r="G91" s="11">
        <v>1.31</v>
      </c>
      <c r="H91" s="11">
        <v>9.6300000000000008</v>
      </c>
      <c r="I91" s="25">
        <v>161.60647999038457</v>
      </c>
      <c r="J91" s="11">
        <v>6.1</v>
      </c>
      <c r="K91" s="11">
        <v>0.81</v>
      </c>
      <c r="L91" s="11">
        <v>0</v>
      </c>
      <c r="M91" s="11">
        <v>0</v>
      </c>
      <c r="N91" s="11">
        <v>2.88</v>
      </c>
      <c r="O91" s="11">
        <v>5.39</v>
      </c>
      <c r="P91" s="11">
        <v>1.37</v>
      </c>
      <c r="Q91" s="11">
        <v>0</v>
      </c>
      <c r="R91" s="11">
        <v>0</v>
      </c>
      <c r="S91" s="11">
        <v>0.32</v>
      </c>
      <c r="T91" s="11">
        <v>1.53</v>
      </c>
      <c r="U91" s="11">
        <v>208.54</v>
      </c>
      <c r="V91" s="11">
        <v>242.5</v>
      </c>
      <c r="W91" s="11">
        <v>42.96</v>
      </c>
      <c r="X91" s="11">
        <v>19.22</v>
      </c>
      <c r="Y91" s="11">
        <v>86.77</v>
      </c>
      <c r="Z91" s="11">
        <v>1.31</v>
      </c>
      <c r="AA91" s="11">
        <v>15.58</v>
      </c>
      <c r="AB91" s="11">
        <v>19.8</v>
      </c>
      <c r="AC91" s="11">
        <v>30.49</v>
      </c>
      <c r="AD91" s="11">
        <v>0.9</v>
      </c>
      <c r="AE91" s="11">
        <v>0.03</v>
      </c>
      <c r="AF91" s="11">
        <v>7.0000000000000007E-2</v>
      </c>
      <c r="AG91" s="11">
        <v>1.78</v>
      </c>
      <c r="AH91" s="11">
        <v>4.78</v>
      </c>
      <c r="AI91" s="11">
        <v>2.5</v>
      </c>
      <c r="AJ91" s="12">
        <v>0</v>
      </c>
      <c r="AK91" s="12">
        <v>613.45000000000005</v>
      </c>
      <c r="AL91" s="12">
        <v>470.21</v>
      </c>
      <c r="AM91" s="12">
        <v>893.21</v>
      </c>
      <c r="AN91" s="12">
        <v>1292.42</v>
      </c>
      <c r="AO91" s="12">
        <v>268.8</v>
      </c>
      <c r="AP91" s="12">
        <v>477.76</v>
      </c>
      <c r="AQ91" s="12">
        <v>127.59</v>
      </c>
      <c r="AR91" s="12">
        <v>485.8</v>
      </c>
      <c r="AS91" s="12">
        <v>651.58000000000004</v>
      </c>
      <c r="AT91" s="12">
        <v>642.12</v>
      </c>
      <c r="AU91" s="12">
        <v>1090.07</v>
      </c>
      <c r="AV91" s="12">
        <v>405.22</v>
      </c>
      <c r="AW91" s="12">
        <v>552.87</v>
      </c>
      <c r="AX91" s="12">
        <v>1959.08</v>
      </c>
      <c r="AY91" s="12">
        <v>113.23</v>
      </c>
      <c r="AZ91" s="12">
        <v>462.66</v>
      </c>
      <c r="BA91" s="12">
        <v>490.48</v>
      </c>
      <c r="BB91" s="12">
        <v>403.88</v>
      </c>
      <c r="BC91" s="12">
        <v>165.68</v>
      </c>
      <c r="BD91" s="12">
        <v>7.0000000000000007E-2</v>
      </c>
      <c r="BE91" s="12">
        <v>0.03</v>
      </c>
      <c r="BF91" s="12">
        <v>0.02</v>
      </c>
      <c r="BG91" s="12">
        <v>0.04</v>
      </c>
      <c r="BH91" s="12">
        <v>0.04</v>
      </c>
      <c r="BI91" s="12">
        <v>0.2</v>
      </c>
      <c r="BJ91" s="12">
        <v>0</v>
      </c>
      <c r="BK91" s="12">
        <v>0.63</v>
      </c>
      <c r="BL91" s="12">
        <v>0</v>
      </c>
      <c r="BM91" s="12">
        <v>0.21</v>
      </c>
      <c r="BN91" s="12">
        <v>0</v>
      </c>
      <c r="BO91" s="12">
        <v>0.01</v>
      </c>
      <c r="BP91" s="12">
        <v>0</v>
      </c>
      <c r="BQ91" s="12">
        <v>0.04</v>
      </c>
      <c r="BR91" s="12">
        <v>0.06</v>
      </c>
      <c r="BS91" s="12">
        <v>0.71</v>
      </c>
      <c r="BT91" s="12">
        <v>0</v>
      </c>
      <c r="BU91" s="12">
        <v>0</v>
      </c>
      <c r="BV91" s="12">
        <v>0.73</v>
      </c>
      <c r="BW91" s="12">
        <v>0.01</v>
      </c>
      <c r="BX91" s="12">
        <v>0</v>
      </c>
      <c r="BY91" s="12">
        <v>0</v>
      </c>
      <c r="BZ91" s="12">
        <v>0</v>
      </c>
      <c r="CA91" s="12">
        <v>0</v>
      </c>
      <c r="CB91" s="12">
        <v>160.85</v>
      </c>
      <c r="IV91"/>
      <c r="IW91"/>
      <c r="IX91"/>
      <c r="IY91"/>
      <c r="IZ91"/>
      <c r="JA91"/>
      <c r="JB91"/>
      <c r="JC91"/>
      <c r="JD91"/>
      <c r="JE91"/>
      <c r="JF91"/>
      <c r="JG91"/>
      <c r="JH91"/>
      <c r="JI91"/>
      <c r="JJ91"/>
      <c r="JK91"/>
      <c r="JL91"/>
      <c r="JM91"/>
      <c r="JN91"/>
      <c r="JO91"/>
      <c r="JP91"/>
      <c r="JQ91"/>
      <c r="JR91"/>
      <c r="JS91"/>
      <c r="JT91"/>
      <c r="JU91"/>
      <c r="JV91"/>
      <c r="JW91"/>
      <c r="JX91"/>
      <c r="JY91"/>
      <c r="JZ91"/>
      <c r="KA91"/>
      <c r="KB91"/>
      <c r="KC91"/>
      <c r="KD91"/>
      <c r="KE91"/>
      <c r="KF91"/>
      <c r="KG91"/>
      <c r="KH91"/>
      <c r="KI91"/>
      <c r="KJ91"/>
      <c r="KK91"/>
      <c r="KL91"/>
      <c r="KM91"/>
      <c r="KN91"/>
      <c r="KO91"/>
      <c r="KP91"/>
      <c r="KQ91"/>
      <c r="KR91"/>
      <c r="KS91"/>
      <c r="KT91"/>
      <c r="KU91"/>
      <c r="KV91"/>
      <c r="KW91"/>
      <c r="KX91"/>
      <c r="KY91"/>
      <c r="KZ91"/>
      <c r="LA91"/>
      <c r="LB91"/>
      <c r="LC91"/>
      <c r="LD91"/>
      <c r="LE91"/>
      <c r="LF91"/>
      <c r="LG91"/>
      <c r="LH91"/>
      <c r="LI91"/>
      <c r="LJ91"/>
      <c r="LK91"/>
      <c r="LL91"/>
      <c r="LM91"/>
      <c r="LN91"/>
      <c r="LO91"/>
      <c r="LP91"/>
      <c r="LQ91"/>
      <c r="LR91"/>
      <c r="LS91"/>
      <c r="LT91"/>
      <c r="LU91"/>
      <c r="LV91"/>
      <c r="LW91"/>
      <c r="LX91"/>
      <c r="LY91"/>
      <c r="LZ91"/>
      <c r="MA91"/>
      <c r="MB91"/>
      <c r="MC91"/>
      <c r="MD91"/>
      <c r="ME91"/>
      <c r="MF91"/>
      <c r="MG91"/>
      <c r="MH91"/>
      <c r="MI91"/>
      <c r="MJ91"/>
      <c r="MK91"/>
      <c r="ML91"/>
      <c r="MM91"/>
      <c r="MN91"/>
      <c r="MO91"/>
      <c r="MP91"/>
      <c r="MQ91"/>
      <c r="MR91"/>
      <c r="MS91"/>
      <c r="MT91"/>
      <c r="MU91"/>
      <c r="MV91"/>
      <c r="MW91"/>
      <c r="MX91"/>
      <c r="MY91"/>
      <c r="MZ91"/>
      <c r="NA91"/>
      <c r="NB91"/>
      <c r="NC91"/>
      <c r="ND91"/>
      <c r="NE91"/>
      <c r="NF91"/>
      <c r="NG91"/>
      <c r="NH91"/>
      <c r="NI91"/>
      <c r="NJ91"/>
      <c r="NK91"/>
      <c r="NL91"/>
      <c r="NM91"/>
      <c r="NN91"/>
      <c r="NO91"/>
      <c r="NP91"/>
      <c r="NQ91"/>
      <c r="NR91"/>
      <c r="NS91"/>
      <c r="NT91"/>
      <c r="NU91"/>
      <c r="NV91"/>
      <c r="NW91"/>
      <c r="NX91"/>
      <c r="NY91"/>
      <c r="NZ91"/>
      <c r="OA91"/>
      <c r="OB91"/>
      <c r="OC91"/>
      <c r="OD91"/>
      <c r="OE91"/>
      <c r="OF91"/>
      <c r="OG91"/>
      <c r="OH91"/>
      <c r="OI91"/>
      <c r="OJ91"/>
      <c r="OK91"/>
      <c r="OL91"/>
      <c r="OM91"/>
      <c r="ON91"/>
      <c r="OO91"/>
      <c r="OP91"/>
      <c r="OQ91"/>
      <c r="OR91"/>
      <c r="OS91"/>
      <c r="OT91"/>
      <c r="OU91"/>
      <c r="OV91"/>
      <c r="OW91"/>
      <c r="OX91"/>
      <c r="OY91"/>
      <c r="OZ91"/>
      <c r="PA91"/>
      <c r="PB91"/>
      <c r="PC91"/>
      <c r="PD91"/>
      <c r="PE91"/>
      <c r="PF91"/>
      <c r="PG91"/>
      <c r="PH91"/>
      <c r="PI91"/>
      <c r="PJ91"/>
      <c r="PK91"/>
      <c r="PL91"/>
      <c r="PM91"/>
      <c r="PN91"/>
      <c r="PO91"/>
      <c r="PP91"/>
      <c r="PQ91"/>
      <c r="PR91"/>
      <c r="PS91"/>
      <c r="PT91"/>
      <c r="PU91"/>
      <c r="PV91"/>
      <c r="PW91"/>
      <c r="PX91"/>
      <c r="PY91"/>
      <c r="PZ91"/>
      <c r="QA91"/>
      <c r="QB91"/>
      <c r="QC91"/>
      <c r="QD91"/>
      <c r="QE91"/>
      <c r="QF91"/>
      <c r="QG91"/>
      <c r="QH91"/>
      <c r="QI91"/>
      <c r="QJ91"/>
      <c r="QK91"/>
      <c r="QL91"/>
      <c r="QM91"/>
      <c r="QN91"/>
      <c r="QO91"/>
      <c r="QP91"/>
      <c r="QQ91"/>
      <c r="QR91"/>
      <c r="QS91"/>
      <c r="QT91"/>
      <c r="QU91"/>
      <c r="QV91"/>
      <c r="QW91"/>
      <c r="QX91"/>
      <c r="QY91"/>
      <c r="QZ91"/>
      <c r="RA91"/>
      <c r="RB91"/>
      <c r="RC91"/>
      <c r="RD91"/>
      <c r="RE91"/>
      <c r="RF91"/>
      <c r="RG91"/>
      <c r="RH91"/>
      <c r="RI91"/>
      <c r="RJ91"/>
      <c r="RK91"/>
      <c r="RL91"/>
      <c r="RM91"/>
      <c r="RN91"/>
      <c r="RO91"/>
      <c r="RP91"/>
      <c r="RQ91"/>
      <c r="RR91"/>
      <c r="RS91"/>
      <c r="RT91"/>
      <c r="RU91"/>
      <c r="RV91"/>
      <c r="RW91"/>
      <c r="RX91"/>
      <c r="RY91"/>
      <c r="RZ91"/>
      <c r="SA91"/>
      <c r="SB91"/>
      <c r="SC91"/>
      <c r="SD91"/>
      <c r="SE91"/>
      <c r="SF91"/>
      <c r="SG91"/>
      <c r="SH91"/>
      <c r="SI91"/>
      <c r="SJ91"/>
      <c r="SK91"/>
      <c r="SL91"/>
      <c r="SM91"/>
      <c r="SN91"/>
      <c r="SO91"/>
      <c r="SP91"/>
      <c r="SQ91"/>
      <c r="SR91"/>
      <c r="SS91"/>
      <c r="ST91"/>
      <c r="SU91"/>
      <c r="SV91"/>
      <c r="SW91"/>
      <c r="SX91"/>
      <c r="SY91"/>
      <c r="SZ91"/>
      <c r="TA91"/>
      <c r="TB91"/>
      <c r="TC91"/>
      <c r="TD91"/>
      <c r="TE91"/>
      <c r="TF91"/>
      <c r="TG91"/>
      <c r="TH91"/>
      <c r="TI91"/>
      <c r="TJ91"/>
      <c r="TK91"/>
      <c r="TL91"/>
      <c r="TM91"/>
      <c r="TN91"/>
      <c r="TO91"/>
      <c r="TP91"/>
      <c r="TQ91"/>
      <c r="TR91"/>
      <c r="TS91"/>
      <c r="TT91"/>
      <c r="TU91"/>
      <c r="TV91"/>
      <c r="TW91"/>
      <c r="TX91"/>
      <c r="TY91"/>
      <c r="TZ91"/>
      <c r="UA91"/>
      <c r="UB91"/>
      <c r="UC91"/>
      <c r="UD91"/>
      <c r="UE91"/>
      <c r="UF91"/>
      <c r="UG91"/>
      <c r="UH91"/>
      <c r="UI91"/>
      <c r="UJ91"/>
      <c r="UK91"/>
      <c r="UL91"/>
      <c r="UM91"/>
      <c r="UN91"/>
      <c r="UO91"/>
      <c r="UP91"/>
      <c r="UQ91"/>
      <c r="UR91"/>
      <c r="US91"/>
      <c r="UT91"/>
      <c r="UU91"/>
      <c r="UV91"/>
      <c r="UW91"/>
      <c r="UX91"/>
      <c r="UY91"/>
      <c r="UZ91"/>
      <c r="VA91"/>
      <c r="VB91"/>
      <c r="VC91"/>
      <c r="VD91"/>
      <c r="VE91"/>
      <c r="VF91"/>
      <c r="VG91"/>
      <c r="VH91"/>
      <c r="VI91"/>
      <c r="VJ91"/>
      <c r="VK91"/>
      <c r="VL91"/>
      <c r="VM91"/>
      <c r="VN91"/>
      <c r="VO91"/>
      <c r="VP91"/>
      <c r="VQ91"/>
      <c r="VR91"/>
      <c r="VS91"/>
      <c r="VT91"/>
      <c r="VU91"/>
      <c r="VV91"/>
      <c r="VW91"/>
      <c r="VX91"/>
      <c r="VY91"/>
      <c r="VZ91"/>
      <c r="WA91"/>
      <c r="WB91"/>
      <c r="WC91"/>
      <c r="WD91"/>
      <c r="WE91"/>
      <c r="WF91"/>
      <c r="WG91"/>
    </row>
    <row r="92" spans="1:605" s="12" customFormat="1" ht="12.75" customHeight="1">
      <c r="A92" s="9" t="str">
        <f>"14/10"</f>
        <v>14/10</v>
      </c>
      <c r="B92" s="10" t="s">
        <v>141</v>
      </c>
      <c r="C92" s="11" t="str">
        <f>"200"</f>
        <v>200</v>
      </c>
      <c r="D92" s="11">
        <v>0.45</v>
      </c>
      <c r="E92" s="11">
        <v>0</v>
      </c>
      <c r="F92" s="11">
        <v>0.14000000000000001</v>
      </c>
      <c r="G92" s="11">
        <v>0.14000000000000001</v>
      </c>
      <c r="H92" s="11">
        <v>22.76</v>
      </c>
      <c r="I92" s="25">
        <v>88.570040000000006</v>
      </c>
      <c r="J92" s="11">
        <v>0.02</v>
      </c>
      <c r="K92" s="11">
        <v>0</v>
      </c>
      <c r="L92" s="11">
        <v>0</v>
      </c>
      <c r="M92" s="11">
        <v>0</v>
      </c>
      <c r="N92" s="11">
        <v>20.93</v>
      </c>
      <c r="O92" s="11">
        <v>0.11</v>
      </c>
      <c r="P92" s="11">
        <v>1.71</v>
      </c>
      <c r="Q92" s="11">
        <v>0</v>
      </c>
      <c r="R92" s="11">
        <v>0</v>
      </c>
      <c r="S92" s="11">
        <v>0.7</v>
      </c>
      <c r="T92" s="11">
        <v>0.41</v>
      </c>
      <c r="U92" s="11">
        <v>2.08</v>
      </c>
      <c r="V92" s="11">
        <v>171.37</v>
      </c>
      <c r="W92" s="11">
        <v>15.81</v>
      </c>
      <c r="X92" s="11">
        <v>19.38</v>
      </c>
      <c r="Y92" s="11">
        <v>15.44</v>
      </c>
      <c r="Z92" s="11">
        <v>0.61</v>
      </c>
      <c r="AA92" s="11">
        <v>0</v>
      </c>
      <c r="AB92" s="11">
        <v>10.8</v>
      </c>
      <c r="AC92" s="11">
        <v>2</v>
      </c>
      <c r="AD92" s="11">
        <v>0.36</v>
      </c>
      <c r="AE92" s="11">
        <v>0</v>
      </c>
      <c r="AF92" s="11">
        <v>0.02</v>
      </c>
      <c r="AG92" s="11">
        <v>0.26</v>
      </c>
      <c r="AH92" s="11">
        <v>0.34</v>
      </c>
      <c r="AI92" s="11">
        <v>0.24</v>
      </c>
      <c r="AJ92" s="12">
        <v>0</v>
      </c>
      <c r="AK92" s="12">
        <v>0</v>
      </c>
      <c r="AL92" s="12">
        <v>0</v>
      </c>
      <c r="AM92" s="12">
        <v>0</v>
      </c>
      <c r="AN92" s="12">
        <v>0</v>
      </c>
      <c r="AO92" s="12">
        <v>0</v>
      </c>
      <c r="AP92" s="12">
        <v>0</v>
      </c>
      <c r="AQ92" s="12">
        <v>0</v>
      </c>
      <c r="AR92" s="12">
        <v>0</v>
      </c>
      <c r="AS92" s="12">
        <v>0</v>
      </c>
      <c r="AT92" s="12">
        <v>0</v>
      </c>
      <c r="AU92" s="12">
        <v>0</v>
      </c>
      <c r="AV92" s="12">
        <v>0</v>
      </c>
      <c r="AW92" s="12">
        <v>0</v>
      </c>
      <c r="AX92" s="12">
        <v>0</v>
      </c>
      <c r="AY92" s="12">
        <v>0</v>
      </c>
      <c r="AZ92" s="12">
        <v>0</v>
      </c>
      <c r="BA92" s="12">
        <v>0</v>
      </c>
      <c r="BB92" s="12">
        <v>0</v>
      </c>
      <c r="BC92" s="12">
        <v>0</v>
      </c>
      <c r="BD92" s="12">
        <v>0</v>
      </c>
      <c r="BE92" s="12">
        <v>0</v>
      </c>
      <c r="BF92" s="12">
        <v>0</v>
      </c>
      <c r="BG92" s="12">
        <v>0</v>
      </c>
      <c r="BH92" s="12">
        <v>0</v>
      </c>
      <c r="BI92" s="12">
        <v>0</v>
      </c>
      <c r="BJ92" s="12">
        <v>0</v>
      </c>
      <c r="BK92" s="12">
        <v>0</v>
      </c>
      <c r="BL92" s="12">
        <v>0</v>
      </c>
      <c r="BM92" s="12">
        <v>0</v>
      </c>
      <c r="BN92" s="12">
        <v>0</v>
      </c>
      <c r="BO92" s="12">
        <v>0</v>
      </c>
      <c r="BP92" s="12">
        <v>0</v>
      </c>
      <c r="BQ92" s="12">
        <v>0</v>
      </c>
      <c r="BR92" s="12">
        <v>0</v>
      </c>
      <c r="BS92" s="12">
        <v>0</v>
      </c>
      <c r="BT92" s="12">
        <v>0</v>
      </c>
      <c r="BU92" s="12">
        <v>0</v>
      </c>
      <c r="BV92" s="12">
        <v>0</v>
      </c>
      <c r="BW92" s="12">
        <v>0</v>
      </c>
      <c r="BX92" s="12">
        <v>0</v>
      </c>
      <c r="BY92" s="12">
        <v>0</v>
      </c>
      <c r="BZ92" s="12">
        <v>0</v>
      </c>
      <c r="CA92" s="12">
        <v>0</v>
      </c>
      <c r="CB92" s="12">
        <v>215.01</v>
      </c>
      <c r="IV92"/>
      <c r="IW92"/>
      <c r="IX92"/>
      <c r="IY92"/>
      <c r="IZ92"/>
      <c r="JA92"/>
      <c r="JB92"/>
      <c r="JC92"/>
      <c r="JD92"/>
      <c r="JE92"/>
      <c r="JF92"/>
      <c r="JG92"/>
      <c r="JH92"/>
      <c r="JI92"/>
      <c r="JJ92"/>
      <c r="JK92"/>
      <c r="JL92"/>
      <c r="JM92"/>
      <c r="JN92"/>
      <c r="JO92"/>
      <c r="JP92"/>
      <c r="JQ92"/>
      <c r="JR92"/>
      <c r="JS92"/>
      <c r="JT92"/>
      <c r="JU92"/>
      <c r="JV92"/>
      <c r="JW92"/>
      <c r="JX92"/>
      <c r="JY92"/>
      <c r="JZ92"/>
      <c r="KA92"/>
      <c r="KB92"/>
      <c r="KC92"/>
      <c r="KD92"/>
      <c r="KE92"/>
      <c r="KF92"/>
      <c r="KG92"/>
      <c r="KH92"/>
      <c r="KI92"/>
      <c r="KJ92"/>
      <c r="KK92"/>
      <c r="KL92"/>
      <c r="KM92"/>
      <c r="KN92"/>
      <c r="KO92"/>
      <c r="KP92"/>
      <c r="KQ92"/>
      <c r="KR92"/>
      <c r="KS92"/>
      <c r="KT92"/>
      <c r="KU92"/>
      <c r="KV92"/>
      <c r="KW92"/>
      <c r="KX92"/>
      <c r="KY92"/>
      <c r="KZ92"/>
      <c r="LA92"/>
      <c r="LB92"/>
      <c r="LC92"/>
      <c r="LD92"/>
      <c r="LE92"/>
      <c r="LF92"/>
      <c r="LG92"/>
      <c r="LH92"/>
      <c r="LI92"/>
      <c r="LJ92"/>
      <c r="LK92"/>
      <c r="LL92"/>
      <c r="LM92"/>
      <c r="LN92"/>
      <c r="LO92"/>
      <c r="LP92"/>
      <c r="LQ92"/>
      <c r="LR92"/>
      <c r="LS92"/>
      <c r="LT92"/>
      <c r="LU92"/>
      <c r="LV92"/>
      <c r="LW92"/>
      <c r="LX92"/>
      <c r="LY92"/>
      <c r="LZ92"/>
      <c r="MA92"/>
      <c r="MB92"/>
      <c r="MC92"/>
      <c r="MD92"/>
      <c r="ME92"/>
      <c r="MF92"/>
      <c r="MG92"/>
      <c r="MH92"/>
      <c r="MI92"/>
      <c r="MJ92"/>
      <c r="MK92"/>
      <c r="ML92"/>
      <c r="MM92"/>
      <c r="MN92"/>
      <c r="MO92"/>
      <c r="MP92"/>
      <c r="MQ92"/>
      <c r="MR92"/>
      <c r="MS92"/>
      <c r="MT92"/>
      <c r="MU92"/>
      <c r="MV92"/>
      <c r="MW92"/>
      <c r="MX92"/>
      <c r="MY92"/>
      <c r="MZ92"/>
      <c r="NA92"/>
      <c r="NB92"/>
      <c r="NC92"/>
      <c r="ND92"/>
      <c r="NE92"/>
      <c r="NF92"/>
      <c r="NG92"/>
      <c r="NH92"/>
      <c r="NI92"/>
      <c r="NJ92"/>
      <c r="NK92"/>
      <c r="NL92"/>
      <c r="NM92"/>
      <c r="NN92"/>
      <c r="NO92"/>
      <c r="NP92"/>
      <c r="NQ92"/>
      <c r="NR92"/>
      <c r="NS92"/>
      <c r="NT92"/>
      <c r="NU92"/>
      <c r="NV92"/>
      <c r="NW92"/>
      <c r="NX92"/>
      <c r="NY92"/>
      <c r="NZ92"/>
      <c r="OA92"/>
      <c r="OB92"/>
      <c r="OC92"/>
      <c r="OD92"/>
      <c r="OE92"/>
      <c r="OF92"/>
      <c r="OG92"/>
      <c r="OH92"/>
      <c r="OI92"/>
      <c r="OJ92"/>
      <c r="OK92"/>
      <c r="OL92"/>
      <c r="OM92"/>
      <c r="ON92"/>
      <c r="OO92"/>
      <c r="OP92"/>
      <c r="OQ92"/>
      <c r="OR92"/>
      <c r="OS92"/>
      <c r="OT92"/>
      <c r="OU92"/>
      <c r="OV92"/>
      <c r="OW92"/>
      <c r="OX92"/>
      <c r="OY92"/>
      <c r="OZ92"/>
      <c r="PA92"/>
      <c r="PB92"/>
      <c r="PC92"/>
      <c r="PD92"/>
      <c r="PE92"/>
      <c r="PF92"/>
      <c r="PG92"/>
      <c r="PH92"/>
      <c r="PI92"/>
      <c r="PJ92"/>
      <c r="PK92"/>
      <c r="PL92"/>
      <c r="PM92"/>
      <c r="PN92"/>
      <c r="PO92"/>
      <c r="PP92"/>
      <c r="PQ92"/>
      <c r="PR92"/>
      <c r="PS92"/>
      <c r="PT92"/>
      <c r="PU92"/>
      <c r="PV92"/>
      <c r="PW92"/>
      <c r="PX92"/>
      <c r="PY92"/>
      <c r="PZ92"/>
      <c r="QA92"/>
      <c r="QB92"/>
      <c r="QC92"/>
      <c r="QD92"/>
      <c r="QE92"/>
      <c r="QF92"/>
      <c r="QG92"/>
      <c r="QH92"/>
      <c r="QI92"/>
      <c r="QJ92"/>
      <c r="QK92"/>
      <c r="QL92"/>
      <c r="QM92"/>
      <c r="QN92"/>
      <c r="QO92"/>
      <c r="QP92"/>
      <c r="QQ92"/>
      <c r="QR92"/>
      <c r="QS92"/>
      <c r="QT92"/>
      <c r="QU92"/>
      <c r="QV92"/>
      <c r="QW92"/>
      <c r="QX92"/>
      <c r="QY92"/>
      <c r="QZ92"/>
      <c r="RA92"/>
      <c r="RB92"/>
      <c r="RC92"/>
      <c r="RD92"/>
      <c r="RE92"/>
      <c r="RF92"/>
      <c r="RG92"/>
      <c r="RH92"/>
      <c r="RI92"/>
      <c r="RJ92"/>
      <c r="RK92"/>
      <c r="RL92"/>
      <c r="RM92"/>
      <c r="RN92"/>
      <c r="RO92"/>
      <c r="RP92"/>
      <c r="RQ92"/>
      <c r="RR92"/>
      <c r="RS92"/>
      <c r="RT92"/>
      <c r="RU92"/>
      <c r="RV92"/>
      <c r="RW92"/>
      <c r="RX92"/>
      <c r="RY92"/>
      <c r="RZ92"/>
      <c r="SA92"/>
      <c r="SB92"/>
      <c r="SC92"/>
      <c r="SD92"/>
      <c r="SE92"/>
      <c r="SF92"/>
      <c r="SG92"/>
      <c r="SH92"/>
      <c r="SI92"/>
      <c r="SJ92"/>
      <c r="SK92"/>
      <c r="SL92"/>
      <c r="SM92"/>
      <c r="SN92"/>
      <c r="SO92"/>
      <c r="SP92"/>
      <c r="SQ92"/>
      <c r="SR92"/>
      <c r="SS92"/>
      <c r="ST92"/>
      <c r="SU92"/>
      <c r="SV92"/>
      <c r="SW92"/>
      <c r="SX92"/>
      <c r="SY92"/>
      <c r="SZ92"/>
      <c r="TA92"/>
      <c r="TB92"/>
      <c r="TC92"/>
      <c r="TD92"/>
      <c r="TE92"/>
      <c r="TF92"/>
      <c r="TG92"/>
      <c r="TH92"/>
      <c r="TI92"/>
      <c r="TJ92"/>
      <c r="TK92"/>
      <c r="TL92"/>
      <c r="TM92"/>
      <c r="TN92"/>
      <c r="TO92"/>
      <c r="TP92"/>
      <c r="TQ92"/>
      <c r="TR92"/>
      <c r="TS92"/>
      <c r="TT92"/>
      <c r="TU92"/>
      <c r="TV92"/>
      <c r="TW92"/>
      <c r="TX92"/>
      <c r="TY92"/>
      <c r="TZ92"/>
      <c r="UA92"/>
      <c r="UB92"/>
      <c r="UC92"/>
      <c r="UD92"/>
      <c r="UE92"/>
      <c r="UF92"/>
      <c r="UG92"/>
      <c r="UH92"/>
      <c r="UI92"/>
      <c r="UJ92"/>
      <c r="UK92"/>
      <c r="UL92"/>
      <c r="UM92"/>
      <c r="UN92"/>
      <c r="UO92"/>
      <c r="UP92"/>
      <c r="UQ92"/>
      <c r="UR92"/>
      <c r="US92"/>
      <c r="UT92"/>
      <c r="UU92"/>
      <c r="UV92"/>
      <c r="UW92"/>
      <c r="UX92"/>
      <c r="UY92"/>
      <c r="UZ92"/>
      <c r="VA92"/>
      <c r="VB92"/>
      <c r="VC92"/>
      <c r="VD92"/>
      <c r="VE92"/>
      <c r="VF92"/>
      <c r="VG92"/>
      <c r="VH92"/>
      <c r="VI92"/>
      <c r="VJ92"/>
      <c r="VK92"/>
      <c r="VL92"/>
      <c r="VM92"/>
      <c r="VN92"/>
      <c r="VO92"/>
      <c r="VP92"/>
      <c r="VQ92"/>
      <c r="VR92"/>
      <c r="VS92"/>
      <c r="VT92"/>
      <c r="VU92"/>
      <c r="VV92"/>
      <c r="VW92"/>
      <c r="VX92"/>
      <c r="VY92"/>
      <c r="VZ92"/>
      <c r="WA92"/>
      <c r="WB92"/>
      <c r="WC92"/>
      <c r="WD92"/>
      <c r="WE92"/>
      <c r="WF92"/>
      <c r="WG92"/>
    </row>
    <row r="93" spans="1:605" s="12" customFormat="1" ht="12.75" customHeight="1">
      <c r="A93" s="9" t="str">
        <f>"пром."</f>
        <v>пром.</v>
      </c>
      <c r="B93" s="10" t="s">
        <v>91</v>
      </c>
      <c r="C93" s="11" t="str">
        <f>"25"</f>
        <v>25</v>
      </c>
      <c r="D93" s="11">
        <v>1.67</v>
      </c>
      <c r="E93" s="11">
        <v>0</v>
      </c>
      <c r="F93" s="11">
        <v>0.18</v>
      </c>
      <c r="G93" s="11">
        <v>0</v>
      </c>
      <c r="H93" s="11">
        <v>12.55</v>
      </c>
      <c r="I93" s="25">
        <v>52.635800000000003</v>
      </c>
      <c r="J93" s="11">
        <v>0</v>
      </c>
      <c r="K93" s="11">
        <v>0</v>
      </c>
      <c r="L93" s="11">
        <v>0</v>
      </c>
      <c r="M93" s="11">
        <v>0</v>
      </c>
      <c r="N93" s="11">
        <v>10.7</v>
      </c>
      <c r="O93" s="11">
        <v>0</v>
      </c>
      <c r="P93" s="11">
        <v>1.85</v>
      </c>
      <c r="Q93" s="11">
        <v>0</v>
      </c>
      <c r="R93" s="11">
        <v>0</v>
      </c>
      <c r="S93" s="11">
        <v>0</v>
      </c>
      <c r="T93" s="11">
        <v>3.01</v>
      </c>
      <c r="U93" s="11">
        <v>10.08</v>
      </c>
      <c r="V93" s="11">
        <v>468.1</v>
      </c>
      <c r="W93" s="11">
        <v>185.09</v>
      </c>
      <c r="X93" s="11">
        <v>58.12</v>
      </c>
      <c r="Y93" s="11">
        <v>52.43</v>
      </c>
      <c r="Z93" s="11">
        <v>6.22</v>
      </c>
      <c r="AA93" s="11">
        <v>840</v>
      </c>
      <c r="AB93" s="11">
        <v>0</v>
      </c>
      <c r="AC93" s="11">
        <v>52.5</v>
      </c>
      <c r="AD93" s="11">
        <v>0.42</v>
      </c>
      <c r="AE93" s="11">
        <v>0.05</v>
      </c>
      <c r="AF93" s="11">
        <v>0.27</v>
      </c>
      <c r="AG93" s="11">
        <v>0</v>
      </c>
      <c r="AH93" s="11">
        <v>2.2400000000000002</v>
      </c>
      <c r="AI93" s="11">
        <v>12.5</v>
      </c>
      <c r="AJ93" s="12">
        <v>0</v>
      </c>
      <c r="AK93" s="12">
        <v>0</v>
      </c>
      <c r="AL93" s="12">
        <v>0</v>
      </c>
      <c r="AM93" s="12">
        <v>0</v>
      </c>
      <c r="AN93" s="12">
        <v>0</v>
      </c>
      <c r="AO93" s="12">
        <v>0</v>
      </c>
      <c r="AP93" s="12">
        <v>0</v>
      </c>
      <c r="AQ93" s="12">
        <v>0</v>
      </c>
      <c r="AR93" s="12">
        <v>0</v>
      </c>
      <c r="AS93" s="12">
        <v>0</v>
      </c>
      <c r="AT93" s="12">
        <v>0</v>
      </c>
      <c r="AU93" s="12">
        <v>0</v>
      </c>
      <c r="AV93" s="12">
        <v>0</v>
      </c>
      <c r="AW93" s="12">
        <v>0</v>
      </c>
      <c r="AX93" s="12">
        <v>0</v>
      </c>
      <c r="AY93" s="12">
        <v>0</v>
      </c>
      <c r="AZ93" s="12">
        <v>0</v>
      </c>
      <c r="BA93" s="12">
        <v>0</v>
      </c>
      <c r="BB93" s="12">
        <v>0</v>
      </c>
      <c r="BC93" s="12">
        <v>0</v>
      </c>
      <c r="BD93" s="12">
        <v>0</v>
      </c>
      <c r="BE93" s="12">
        <v>0</v>
      </c>
      <c r="BF93" s="12">
        <v>0</v>
      </c>
      <c r="BG93" s="12">
        <v>0.01</v>
      </c>
      <c r="BH93" s="12">
        <v>0</v>
      </c>
      <c r="BI93" s="12">
        <v>0.02</v>
      </c>
      <c r="BJ93" s="12">
        <v>0</v>
      </c>
      <c r="BK93" s="12">
        <v>0.22</v>
      </c>
      <c r="BL93" s="12">
        <v>0</v>
      </c>
      <c r="BM93" s="12">
        <v>7.0000000000000007E-2</v>
      </c>
      <c r="BN93" s="12">
        <v>0</v>
      </c>
      <c r="BO93" s="12">
        <v>0</v>
      </c>
      <c r="BP93" s="12">
        <v>0</v>
      </c>
      <c r="BQ93" s="12">
        <v>0</v>
      </c>
      <c r="BR93" s="12">
        <v>0.02</v>
      </c>
      <c r="BS93" s="12">
        <v>7.0000000000000007E-2</v>
      </c>
      <c r="BT93" s="12">
        <v>0</v>
      </c>
      <c r="BU93" s="12">
        <v>0</v>
      </c>
      <c r="BV93" s="12">
        <v>0.14000000000000001</v>
      </c>
      <c r="BW93" s="12">
        <v>0.54</v>
      </c>
      <c r="BX93" s="12">
        <v>0</v>
      </c>
      <c r="BY93" s="12">
        <v>0</v>
      </c>
      <c r="BZ93" s="12">
        <v>0</v>
      </c>
      <c r="CA93" s="12">
        <v>0</v>
      </c>
      <c r="CB93" s="12">
        <v>2</v>
      </c>
      <c r="IV93"/>
      <c r="IW93"/>
      <c r="IX93"/>
      <c r="IY93"/>
      <c r="IZ93"/>
      <c r="JA93"/>
      <c r="JB93"/>
      <c r="JC93"/>
      <c r="JD93"/>
      <c r="JE93"/>
      <c r="JF93"/>
      <c r="JG93"/>
      <c r="JH93"/>
      <c r="JI93"/>
      <c r="JJ93"/>
      <c r="JK93"/>
      <c r="JL93"/>
      <c r="JM93"/>
      <c r="JN93"/>
      <c r="JO93"/>
      <c r="JP93"/>
      <c r="JQ93"/>
      <c r="JR93"/>
      <c r="JS93"/>
      <c r="JT93"/>
      <c r="JU93"/>
      <c r="JV93"/>
      <c r="JW93"/>
      <c r="JX93"/>
      <c r="JY93"/>
      <c r="JZ93"/>
      <c r="KA93"/>
      <c r="KB93"/>
      <c r="KC93"/>
      <c r="KD93"/>
      <c r="KE93"/>
      <c r="KF93"/>
      <c r="KG93"/>
      <c r="KH93"/>
      <c r="KI93"/>
      <c r="KJ93"/>
      <c r="KK93"/>
      <c r="KL93"/>
      <c r="KM93"/>
      <c r="KN93"/>
      <c r="KO93"/>
      <c r="KP93"/>
      <c r="KQ93"/>
      <c r="KR93"/>
      <c r="KS93"/>
      <c r="KT93"/>
      <c r="KU93"/>
      <c r="KV93"/>
      <c r="KW93"/>
      <c r="KX93"/>
      <c r="KY93"/>
      <c r="KZ93"/>
      <c r="LA93"/>
      <c r="LB93"/>
      <c r="LC93"/>
      <c r="LD93"/>
      <c r="LE93"/>
      <c r="LF93"/>
      <c r="LG93"/>
      <c r="LH93"/>
      <c r="LI93"/>
      <c r="LJ93"/>
      <c r="LK93"/>
      <c r="LL93"/>
      <c r="LM93"/>
      <c r="LN93"/>
      <c r="LO93"/>
      <c r="LP93"/>
      <c r="LQ93"/>
      <c r="LR93"/>
      <c r="LS93"/>
      <c r="LT93"/>
      <c r="LU93"/>
      <c r="LV93"/>
      <c r="LW93"/>
      <c r="LX93"/>
      <c r="LY93"/>
      <c r="LZ93"/>
      <c r="MA93"/>
      <c r="MB93"/>
      <c r="MC93"/>
      <c r="MD93"/>
      <c r="ME93"/>
      <c r="MF93"/>
      <c r="MG93"/>
      <c r="MH93"/>
      <c r="MI93"/>
      <c r="MJ93"/>
      <c r="MK93"/>
      <c r="ML93"/>
      <c r="MM93"/>
      <c r="MN93"/>
      <c r="MO93"/>
      <c r="MP93"/>
      <c r="MQ93"/>
      <c r="MR93"/>
      <c r="MS93"/>
      <c r="MT93"/>
      <c r="MU93"/>
      <c r="MV93"/>
      <c r="MW93"/>
      <c r="MX93"/>
      <c r="MY93"/>
      <c r="MZ93"/>
      <c r="NA93"/>
      <c r="NB93"/>
      <c r="NC93"/>
      <c r="ND93"/>
      <c r="NE93"/>
      <c r="NF93"/>
      <c r="NG93"/>
      <c r="NH93"/>
      <c r="NI93"/>
      <c r="NJ93"/>
      <c r="NK93"/>
      <c r="NL93"/>
      <c r="NM93"/>
      <c r="NN93"/>
      <c r="NO93"/>
      <c r="NP93"/>
      <c r="NQ93"/>
      <c r="NR93"/>
      <c r="NS93"/>
      <c r="NT93"/>
      <c r="NU93"/>
      <c r="NV93"/>
      <c r="NW93"/>
      <c r="NX93"/>
      <c r="NY93"/>
      <c r="NZ93"/>
      <c r="OA93"/>
      <c r="OB93"/>
      <c r="OC93"/>
      <c r="OD93"/>
      <c r="OE93"/>
      <c r="OF93"/>
      <c r="OG93"/>
      <c r="OH93"/>
      <c r="OI93"/>
      <c r="OJ93"/>
      <c r="OK93"/>
      <c r="OL93"/>
      <c r="OM93"/>
      <c r="ON93"/>
      <c r="OO93"/>
      <c r="OP93"/>
      <c r="OQ93"/>
      <c r="OR93"/>
      <c r="OS93"/>
      <c r="OT93"/>
      <c r="OU93"/>
      <c r="OV93"/>
      <c r="OW93"/>
      <c r="OX93"/>
      <c r="OY93"/>
      <c r="OZ93"/>
      <c r="PA93"/>
      <c r="PB93"/>
      <c r="PC93"/>
      <c r="PD93"/>
      <c r="PE93"/>
      <c r="PF93"/>
      <c r="PG93"/>
      <c r="PH93"/>
      <c r="PI93"/>
      <c r="PJ93"/>
      <c r="PK93"/>
      <c r="PL93"/>
      <c r="PM93"/>
      <c r="PN93"/>
      <c r="PO93"/>
      <c r="PP93"/>
      <c r="PQ93"/>
      <c r="PR93"/>
      <c r="PS93"/>
      <c r="PT93"/>
      <c r="PU93"/>
      <c r="PV93"/>
      <c r="PW93"/>
      <c r="PX93"/>
      <c r="PY93"/>
      <c r="PZ93"/>
      <c r="QA93"/>
      <c r="QB93"/>
      <c r="QC93"/>
      <c r="QD93"/>
      <c r="QE93"/>
      <c r="QF93"/>
      <c r="QG93"/>
      <c r="QH93"/>
      <c r="QI93"/>
      <c r="QJ93"/>
      <c r="QK93"/>
      <c r="QL93"/>
      <c r="QM93"/>
      <c r="QN93"/>
      <c r="QO93"/>
      <c r="QP93"/>
      <c r="QQ93"/>
      <c r="QR93"/>
      <c r="QS93"/>
      <c r="QT93"/>
      <c r="QU93"/>
      <c r="QV93"/>
      <c r="QW93"/>
      <c r="QX93"/>
      <c r="QY93"/>
      <c r="QZ93"/>
      <c r="RA93"/>
      <c r="RB93"/>
      <c r="RC93"/>
      <c r="RD93"/>
      <c r="RE93"/>
      <c r="RF93"/>
      <c r="RG93"/>
      <c r="RH93"/>
      <c r="RI93"/>
      <c r="RJ93"/>
      <c r="RK93"/>
      <c r="RL93"/>
      <c r="RM93"/>
      <c r="RN93"/>
      <c r="RO93"/>
      <c r="RP93"/>
      <c r="RQ93"/>
      <c r="RR93"/>
      <c r="RS93"/>
      <c r="RT93"/>
      <c r="RU93"/>
      <c r="RV93"/>
      <c r="RW93"/>
      <c r="RX93"/>
      <c r="RY93"/>
      <c r="RZ93"/>
      <c r="SA93"/>
      <c r="SB93"/>
      <c r="SC93"/>
      <c r="SD93"/>
      <c r="SE93"/>
      <c r="SF93"/>
      <c r="SG93"/>
      <c r="SH93"/>
      <c r="SI93"/>
      <c r="SJ93"/>
      <c r="SK93"/>
      <c r="SL93"/>
      <c r="SM93"/>
      <c r="SN93"/>
      <c r="SO93"/>
      <c r="SP93"/>
      <c r="SQ93"/>
      <c r="SR93"/>
      <c r="SS93"/>
      <c r="ST93"/>
      <c r="SU93"/>
      <c r="SV93"/>
      <c r="SW93"/>
      <c r="SX93"/>
      <c r="SY93"/>
      <c r="SZ93"/>
      <c r="TA93"/>
      <c r="TB93"/>
      <c r="TC93"/>
      <c r="TD93"/>
      <c r="TE93"/>
      <c r="TF93"/>
      <c r="TG93"/>
      <c r="TH93"/>
      <c r="TI93"/>
      <c r="TJ93"/>
      <c r="TK93"/>
      <c r="TL93"/>
      <c r="TM93"/>
      <c r="TN93"/>
      <c r="TO93"/>
      <c r="TP93"/>
      <c r="TQ93"/>
      <c r="TR93"/>
      <c r="TS93"/>
      <c r="TT93"/>
      <c r="TU93"/>
      <c r="TV93"/>
      <c r="TW93"/>
      <c r="TX93"/>
      <c r="TY93"/>
      <c r="TZ93"/>
      <c r="UA93"/>
      <c r="UB93"/>
      <c r="UC93"/>
      <c r="UD93"/>
      <c r="UE93"/>
      <c r="UF93"/>
      <c r="UG93"/>
      <c r="UH93"/>
      <c r="UI93"/>
      <c r="UJ93"/>
      <c r="UK93"/>
      <c r="UL93"/>
      <c r="UM93"/>
      <c r="UN93"/>
      <c r="UO93"/>
      <c r="UP93"/>
      <c r="UQ93"/>
      <c r="UR93"/>
      <c r="US93"/>
      <c r="UT93"/>
      <c r="UU93"/>
      <c r="UV93"/>
      <c r="UW93"/>
      <c r="UX93"/>
      <c r="UY93"/>
      <c r="UZ93"/>
      <c r="VA93"/>
      <c r="VB93"/>
      <c r="VC93"/>
      <c r="VD93"/>
      <c r="VE93"/>
      <c r="VF93"/>
      <c r="VG93"/>
      <c r="VH93"/>
      <c r="VI93"/>
      <c r="VJ93"/>
      <c r="VK93"/>
      <c r="VL93"/>
      <c r="VM93"/>
      <c r="VN93"/>
      <c r="VO93"/>
      <c r="VP93"/>
      <c r="VQ93"/>
      <c r="VR93"/>
      <c r="VS93"/>
      <c r="VT93"/>
      <c r="VU93"/>
      <c r="VV93"/>
      <c r="VW93"/>
      <c r="VX93"/>
      <c r="VY93"/>
      <c r="VZ93"/>
      <c r="WA93"/>
      <c r="WB93"/>
      <c r="WC93"/>
      <c r="WD93"/>
      <c r="WE93"/>
      <c r="WF93"/>
      <c r="WG93"/>
    </row>
    <row r="94" spans="1:605" s="3" customFormat="1" ht="12.75" customHeight="1">
      <c r="A94" s="13" t="str">
        <f>"пром."</f>
        <v>пром.</v>
      </c>
      <c r="B94" s="14" t="s">
        <v>92</v>
      </c>
      <c r="C94" s="15" t="str">
        <f>"20"</f>
        <v>20</v>
      </c>
      <c r="D94" s="15">
        <v>1.32</v>
      </c>
      <c r="E94" s="15">
        <v>0</v>
      </c>
      <c r="F94" s="15">
        <v>0.24</v>
      </c>
      <c r="G94" s="15">
        <v>0.24</v>
      </c>
      <c r="H94" s="15">
        <v>8.34</v>
      </c>
      <c r="I94" s="26">
        <v>38.676000000000002</v>
      </c>
      <c r="J94" s="15">
        <v>0.04</v>
      </c>
      <c r="K94" s="15">
        <v>0</v>
      </c>
      <c r="L94" s="15">
        <v>0</v>
      </c>
      <c r="M94" s="15">
        <v>0</v>
      </c>
      <c r="N94" s="15">
        <v>0.24</v>
      </c>
      <c r="O94" s="15">
        <v>6.44</v>
      </c>
      <c r="P94" s="15">
        <v>1.66</v>
      </c>
      <c r="Q94" s="15">
        <v>0</v>
      </c>
      <c r="R94" s="15">
        <v>0</v>
      </c>
      <c r="S94" s="15">
        <v>0.2</v>
      </c>
      <c r="T94" s="15">
        <v>0.5</v>
      </c>
      <c r="U94" s="15">
        <v>122</v>
      </c>
      <c r="V94" s="15">
        <v>49</v>
      </c>
      <c r="W94" s="15">
        <v>7</v>
      </c>
      <c r="X94" s="15">
        <v>9.4</v>
      </c>
      <c r="Y94" s="15">
        <v>31.6</v>
      </c>
      <c r="Z94" s="15">
        <v>0.78</v>
      </c>
      <c r="AA94" s="15">
        <v>0</v>
      </c>
      <c r="AB94" s="15">
        <v>1</v>
      </c>
      <c r="AC94" s="15">
        <v>0.2</v>
      </c>
      <c r="AD94" s="15">
        <v>0.28000000000000003</v>
      </c>
      <c r="AE94" s="15">
        <v>0.04</v>
      </c>
      <c r="AF94" s="15">
        <v>0.02</v>
      </c>
      <c r="AG94" s="15">
        <v>0.14000000000000001</v>
      </c>
      <c r="AH94" s="15">
        <v>0.4</v>
      </c>
      <c r="AI94" s="15">
        <v>0</v>
      </c>
      <c r="AJ94" s="3">
        <v>0</v>
      </c>
      <c r="AK94" s="3">
        <v>64.400000000000006</v>
      </c>
      <c r="AL94" s="3">
        <v>49.6</v>
      </c>
      <c r="AM94" s="3">
        <v>85.4</v>
      </c>
      <c r="AN94" s="3">
        <v>44.6</v>
      </c>
      <c r="AO94" s="3">
        <v>18.600000000000001</v>
      </c>
      <c r="AP94" s="3">
        <v>39.6</v>
      </c>
      <c r="AQ94" s="3">
        <v>16</v>
      </c>
      <c r="AR94" s="3">
        <v>74.2</v>
      </c>
      <c r="AS94" s="3">
        <v>59.4</v>
      </c>
      <c r="AT94" s="3">
        <v>58.2</v>
      </c>
      <c r="AU94" s="3">
        <v>92.8</v>
      </c>
      <c r="AV94" s="3">
        <v>24.8</v>
      </c>
      <c r="AW94" s="3">
        <v>62</v>
      </c>
      <c r="AX94" s="3">
        <v>311.8</v>
      </c>
      <c r="AY94" s="3">
        <v>0</v>
      </c>
      <c r="AZ94" s="3">
        <v>105.2</v>
      </c>
      <c r="BA94" s="3">
        <v>58.2</v>
      </c>
      <c r="BB94" s="3">
        <v>36</v>
      </c>
      <c r="BC94" s="3">
        <v>26</v>
      </c>
      <c r="BD94" s="3">
        <v>0</v>
      </c>
      <c r="BE94" s="3">
        <v>0</v>
      </c>
      <c r="BF94" s="3">
        <v>0</v>
      </c>
      <c r="BG94" s="3">
        <v>0</v>
      </c>
      <c r="BH94" s="3">
        <v>0</v>
      </c>
      <c r="BI94" s="3">
        <v>0</v>
      </c>
      <c r="BJ94" s="3">
        <v>0</v>
      </c>
      <c r="BK94" s="3">
        <v>0.03</v>
      </c>
      <c r="BL94" s="3">
        <v>0</v>
      </c>
      <c r="BM94" s="3">
        <v>0</v>
      </c>
      <c r="BN94" s="3">
        <v>0</v>
      </c>
      <c r="BO94" s="3">
        <v>0</v>
      </c>
      <c r="BP94" s="3">
        <v>0</v>
      </c>
      <c r="BQ94" s="3">
        <v>0</v>
      </c>
      <c r="BR94" s="3">
        <v>0</v>
      </c>
      <c r="BS94" s="3">
        <v>0.02</v>
      </c>
      <c r="BT94" s="3">
        <v>0</v>
      </c>
      <c r="BU94" s="3">
        <v>0</v>
      </c>
      <c r="BV94" s="3">
        <v>0.1</v>
      </c>
      <c r="BW94" s="3">
        <v>0.02</v>
      </c>
      <c r="BX94" s="3">
        <v>0</v>
      </c>
      <c r="BY94" s="3">
        <v>0</v>
      </c>
      <c r="BZ94" s="3">
        <v>0</v>
      </c>
      <c r="CA94" s="3">
        <v>0</v>
      </c>
      <c r="CB94" s="3">
        <v>9.4</v>
      </c>
      <c r="IV94"/>
      <c r="IW94"/>
      <c r="IX94"/>
      <c r="IY94"/>
      <c r="IZ94"/>
      <c r="JA94"/>
      <c r="JB94"/>
      <c r="JC94"/>
      <c r="JD94"/>
      <c r="JE94"/>
      <c r="JF94"/>
      <c r="JG94"/>
      <c r="JH94"/>
      <c r="JI94"/>
      <c r="JJ94"/>
      <c r="JK94"/>
      <c r="JL94"/>
      <c r="JM94"/>
      <c r="JN94"/>
      <c r="JO94"/>
      <c r="JP94"/>
      <c r="JQ94"/>
      <c r="JR94"/>
      <c r="JS94"/>
      <c r="JT94"/>
      <c r="JU94"/>
      <c r="JV94"/>
      <c r="JW94"/>
      <c r="JX94"/>
      <c r="JY94"/>
      <c r="JZ94"/>
      <c r="KA94"/>
      <c r="KB94"/>
      <c r="KC94"/>
      <c r="KD94"/>
      <c r="KE94"/>
      <c r="KF94"/>
      <c r="KG94"/>
      <c r="KH94"/>
      <c r="KI94"/>
      <c r="KJ94"/>
      <c r="KK94"/>
      <c r="KL94"/>
      <c r="KM94"/>
      <c r="KN94"/>
      <c r="KO94"/>
      <c r="KP94"/>
      <c r="KQ94"/>
      <c r="KR94"/>
      <c r="KS94"/>
      <c r="KT94"/>
      <c r="KU94"/>
      <c r="KV94"/>
      <c r="KW94"/>
      <c r="KX94"/>
      <c r="KY94"/>
      <c r="KZ94"/>
      <c r="LA94"/>
      <c r="LB94"/>
      <c r="LC94"/>
      <c r="LD94"/>
      <c r="LE94"/>
      <c r="LF94"/>
      <c r="LG94"/>
      <c r="LH94"/>
      <c r="LI94"/>
      <c r="LJ94"/>
      <c r="LK94"/>
      <c r="LL94"/>
      <c r="LM94"/>
      <c r="LN94"/>
      <c r="LO94"/>
      <c r="LP94"/>
      <c r="LQ94"/>
      <c r="LR94"/>
      <c r="LS94"/>
      <c r="LT94"/>
      <c r="LU94"/>
      <c r="LV94"/>
      <c r="LW94"/>
      <c r="LX94"/>
      <c r="LY94"/>
      <c r="LZ94"/>
      <c r="MA94"/>
      <c r="MB94"/>
      <c r="MC94"/>
      <c r="MD94"/>
      <c r="ME94"/>
      <c r="MF94"/>
      <c r="MG94"/>
      <c r="MH94"/>
      <c r="MI94"/>
      <c r="MJ94"/>
      <c r="MK94"/>
      <c r="ML94"/>
      <c r="MM94"/>
      <c r="MN94"/>
      <c r="MO94"/>
      <c r="MP94"/>
      <c r="MQ94"/>
      <c r="MR94"/>
      <c r="MS94"/>
      <c r="MT94"/>
      <c r="MU94"/>
      <c r="MV94"/>
      <c r="MW94"/>
      <c r="MX94"/>
      <c r="MY94"/>
      <c r="MZ94"/>
      <c r="NA94"/>
      <c r="NB94"/>
      <c r="NC94"/>
      <c r="ND94"/>
      <c r="NE94"/>
      <c r="NF94"/>
      <c r="NG94"/>
      <c r="NH94"/>
      <c r="NI94"/>
      <c r="NJ94"/>
      <c r="NK94"/>
      <c r="NL94"/>
      <c r="NM94"/>
      <c r="NN94"/>
      <c r="NO94"/>
      <c r="NP94"/>
      <c r="NQ94"/>
      <c r="NR94"/>
      <c r="NS94"/>
      <c r="NT94"/>
      <c r="NU94"/>
      <c r="NV94"/>
      <c r="NW94"/>
      <c r="NX94"/>
      <c r="NY94"/>
      <c r="NZ94"/>
      <c r="OA94"/>
      <c r="OB94"/>
      <c r="OC94"/>
      <c r="OD94"/>
      <c r="OE94"/>
      <c r="OF94"/>
      <c r="OG94"/>
      <c r="OH94"/>
      <c r="OI94"/>
      <c r="OJ94"/>
      <c r="OK94"/>
      <c r="OL94"/>
      <c r="OM94"/>
      <c r="ON94"/>
      <c r="OO94"/>
      <c r="OP94"/>
      <c r="OQ94"/>
      <c r="OR94"/>
      <c r="OS94"/>
      <c r="OT94"/>
      <c r="OU94"/>
      <c r="OV94"/>
      <c r="OW94"/>
      <c r="OX94"/>
      <c r="OY94"/>
      <c r="OZ94"/>
      <c r="PA94"/>
      <c r="PB94"/>
      <c r="PC94"/>
      <c r="PD94"/>
      <c r="PE94"/>
      <c r="PF94"/>
      <c r="PG94"/>
      <c r="PH94"/>
      <c r="PI94"/>
      <c r="PJ94"/>
      <c r="PK94"/>
      <c r="PL94"/>
      <c r="PM94"/>
      <c r="PN94"/>
      <c r="PO94"/>
      <c r="PP94"/>
      <c r="PQ94"/>
      <c r="PR94"/>
      <c r="PS94"/>
      <c r="PT94"/>
      <c r="PU94"/>
      <c r="PV94"/>
      <c r="PW94"/>
      <c r="PX94"/>
      <c r="PY94"/>
      <c r="PZ94"/>
      <c r="QA94"/>
      <c r="QB94"/>
      <c r="QC94"/>
      <c r="QD94"/>
      <c r="QE94"/>
      <c r="QF94"/>
      <c r="QG94"/>
      <c r="QH94"/>
      <c r="QI94"/>
      <c r="QJ94"/>
      <c r="QK94"/>
      <c r="QL94"/>
      <c r="QM94"/>
      <c r="QN94"/>
      <c r="QO94"/>
      <c r="QP94"/>
      <c r="QQ94"/>
      <c r="QR94"/>
      <c r="QS94"/>
      <c r="QT94"/>
      <c r="QU94"/>
      <c r="QV94"/>
      <c r="QW94"/>
      <c r="QX94"/>
      <c r="QY94"/>
      <c r="QZ94"/>
      <c r="RA94"/>
      <c r="RB94"/>
      <c r="RC94"/>
      <c r="RD94"/>
      <c r="RE94"/>
      <c r="RF94"/>
      <c r="RG94"/>
      <c r="RH94"/>
      <c r="RI94"/>
      <c r="RJ94"/>
      <c r="RK94"/>
      <c r="RL94"/>
      <c r="RM94"/>
      <c r="RN94"/>
      <c r="RO94"/>
      <c r="RP94"/>
      <c r="RQ94"/>
      <c r="RR94"/>
      <c r="RS94"/>
      <c r="RT94"/>
      <c r="RU94"/>
      <c r="RV94"/>
      <c r="RW94"/>
      <c r="RX94"/>
      <c r="RY94"/>
      <c r="RZ94"/>
      <c r="SA94"/>
      <c r="SB94"/>
      <c r="SC94"/>
      <c r="SD94"/>
      <c r="SE94"/>
      <c r="SF94"/>
      <c r="SG94"/>
      <c r="SH94"/>
      <c r="SI94"/>
      <c r="SJ94"/>
      <c r="SK94"/>
      <c r="SL94"/>
      <c r="SM94"/>
      <c r="SN94"/>
      <c r="SO94"/>
      <c r="SP94"/>
      <c r="SQ94"/>
      <c r="SR94"/>
      <c r="SS94"/>
      <c r="ST94"/>
      <c r="SU94"/>
      <c r="SV94"/>
      <c r="SW94"/>
      <c r="SX94"/>
      <c r="SY94"/>
      <c r="SZ94"/>
      <c r="TA94"/>
      <c r="TB94"/>
      <c r="TC94"/>
      <c r="TD94"/>
      <c r="TE94"/>
      <c r="TF94"/>
      <c r="TG94"/>
      <c r="TH94"/>
      <c r="TI94"/>
      <c r="TJ94"/>
      <c r="TK94"/>
      <c r="TL94"/>
      <c r="TM94"/>
      <c r="TN94"/>
      <c r="TO94"/>
      <c r="TP94"/>
      <c r="TQ94"/>
      <c r="TR94"/>
      <c r="TS94"/>
      <c r="TT94"/>
      <c r="TU94"/>
      <c r="TV94"/>
      <c r="TW94"/>
      <c r="TX94"/>
      <c r="TY94"/>
      <c r="TZ94"/>
      <c r="UA94"/>
      <c r="UB94"/>
      <c r="UC94"/>
      <c r="UD94"/>
      <c r="UE94"/>
      <c r="UF94"/>
      <c r="UG94"/>
      <c r="UH94"/>
      <c r="UI94"/>
      <c r="UJ94"/>
      <c r="UK94"/>
      <c r="UL94"/>
      <c r="UM94"/>
      <c r="UN94"/>
      <c r="UO94"/>
      <c r="UP94"/>
      <c r="UQ94"/>
      <c r="UR94"/>
      <c r="US94"/>
      <c r="UT94"/>
      <c r="UU94"/>
      <c r="UV94"/>
      <c r="UW94"/>
      <c r="UX94"/>
      <c r="UY94"/>
      <c r="UZ94"/>
      <c r="VA94"/>
      <c r="VB94"/>
      <c r="VC94"/>
      <c r="VD94"/>
      <c r="VE94"/>
      <c r="VF94"/>
      <c r="VG94"/>
      <c r="VH94"/>
      <c r="VI94"/>
      <c r="VJ94"/>
      <c r="VK94"/>
      <c r="VL94"/>
      <c r="VM94"/>
      <c r="VN94"/>
      <c r="VO94"/>
      <c r="VP94"/>
      <c r="VQ94"/>
      <c r="VR94"/>
      <c r="VS94"/>
      <c r="VT94"/>
      <c r="VU94"/>
      <c r="VV94"/>
      <c r="VW94"/>
      <c r="VX94"/>
      <c r="VY94"/>
      <c r="VZ94"/>
      <c r="WA94"/>
      <c r="WB94"/>
      <c r="WC94"/>
      <c r="WD94"/>
      <c r="WE94"/>
      <c r="WF94"/>
      <c r="WG94"/>
    </row>
    <row r="95" spans="1:605" s="19" customFormat="1" ht="12.75" customHeight="1">
      <c r="A95" s="16"/>
      <c r="B95" s="17" t="s">
        <v>103</v>
      </c>
      <c r="C95" s="18"/>
      <c r="D95" s="18">
        <v>21.03</v>
      </c>
      <c r="E95" s="18">
        <v>13.11</v>
      </c>
      <c r="F95" s="18">
        <v>19.57</v>
      </c>
      <c r="G95" s="18">
        <v>7.15</v>
      </c>
      <c r="H95" s="18">
        <v>73.62</v>
      </c>
      <c r="I95" s="27">
        <v>537.45000000000005</v>
      </c>
      <c r="J95" s="18">
        <v>9.6</v>
      </c>
      <c r="K95" s="18">
        <v>4.0599999999999996</v>
      </c>
      <c r="L95" s="18">
        <v>0</v>
      </c>
      <c r="M95" s="18">
        <v>0</v>
      </c>
      <c r="N95" s="18">
        <v>39.01</v>
      </c>
      <c r="O95" s="18">
        <v>25.61</v>
      </c>
      <c r="P95" s="18">
        <v>9</v>
      </c>
      <c r="Q95" s="18">
        <v>0</v>
      </c>
      <c r="R95" s="18">
        <v>0</v>
      </c>
      <c r="S95" s="18">
        <v>2</v>
      </c>
      <c r="T95" s="18">
        <v>10.3</v>
      </c>
      <c r="U95" s="18">
        <v>1378.74</v>
      </c>
      <c r="V95" s="18">
        <v>1523.79</v>
      </c>
      <c r="W95" s="18">
        <v>289.82</v>
      </c>
      <c r="X95" s="18">
        <v>145.91999999999999</v>
      </c>
      <c r="Y95" s="18">
        <v>307.77999999999997</v>
      </c>
      <c r="Z95" s="18">
        <v>10.89</v>
      </c>
      <c r="AA95" s="18">
        <v>858.58</v>
      </c>
      <c r="AB95" s="18">
        <v>1506.44</v>
      </c>
      <c r="AC95" s="18">
        <v>396.54</v>
      </c>
      <c r="AD95" s="18">
        <v>4.57</v>
      </c>
      <c r="AE95" s="18">
        <v>0.22</v>
      </c>
      <c r="AF95" s="18">
        <v>0.47</v>
      </c>
      <c r="AG95" s="18">
        <v>4.4400000000000004</v>
      </c>
      <c r="AH95" s="18">
        <v>12.31</v>
      </c>
      <c r="AI95" s="18">
        <v>25.39</v>
      </c>
      <c r="AJ95" s="19">
        <v>0</v>
      </c>
      <c r="AK95" s="19">
        <v>1087.69</v>
      </c>
      <c r="AL95" s="19">
        <v>845.74</v>
      </c>
      <c r="AM95" s="19">
        <v>1574.63</v>
      </c>
      <c r="AN95" s="19">
        <v>2240.08</v>
      </c>
      <c r="AO95" s="19">
        <v>459.98</v>
      </c>
      <c r="AP95" s="19">
        <v>848.3</v>
      </c>
      <c r="AQ95" s="19">
        <v>238.36</v>
      </c>
      <c r="AR95" s="19">
        <v>889.76</v>
      </c>
      <c r="AS95" s="19">
        <v>1143.93</v>
      </c>
      <c r="AT95" s="19">
        <v>1194.18</v>
      </c>
      <c r="AU95" s="19">
        <v>1876.18</v>
      </c>
      <c r="AV95" s="19">
        <v>688.1</v>
      </c>
      <c r="AW95" s="19">
        <v>979.11</v>
      </c>
      <c r="AX95" s="19">
        <v>3556.14</v>
      </c>
      <c r="AY95" s="19">
        <v>196.75</v>
      </c>
      <c r="AZ95" s="19">
        <v>846.41</v>
      </c>
      <c r="BA95" s="19">
        <v>853.98</v>
      </c>
      <c r="BB95" s="19">
        <v>699.56</v>
      </c>
      <c r="BC95" s="19">
        <v>297.49</v>
      </c>
      <c r="BD95" s="19">
        <v>7.0000000000000007E-2</v>
      </c>
      <c r="BE95" s="19">
        <v>0.03</v>
      </c>
      <c r="BF95" s="19">
        <v>0.02</v>
      </c>
      <c r="BG95" s="19">
        <v>0.04</v>
      </c>
      <c r="BH95" s="19">
        <v>0.05</v>
      </c>
      <c r="BI95" s="19">
        <v>0.22</v>
      </c>
      <c r="BJ95" s="19">
        <v>0</v>
      </c>
      <c r="BK95" s="19">
        <v>1.21</v>
      </c>
      <c r="BL95" s="19">
        <v>0</v>
      </c>
      <c r="BM95" s="19">
        <v>0.48</v>
      </c>
      <c r="BN95" s="19">
        <v>0.02</v>
      </c>
      <c r="BO95" s="19">
        <v>0.04</v>
      </c>
      <c r="BP95" s="19">
        <v>0</v>
      </c>
      <c r="BQ95" s="19">
        <v>0.04</v>
      </c>
      <c r="BR95" s="19">
        <v>0.08</v>
      </c>
      <c r="BS95" s="19">
        <v>1.96</v>
      </c>
      <c r="BT95" s="19">
        <v>0</v>
      </c>
      <c r="BU95" s="19">
        <v>0</v>
      </c>
      <c r="BV95" s="19">
        <v>3.99</v>
      </c>
      <c r="BW95" s="19">
        <v>0.56999999999999995</v>
      </c>
      <c r="BX95" s="19">
        <v>0</v>
      </c>
      <c r="BY95" s="19">
        <v>0</v>
      </c>
      <c r="BZ95" s="19">
        <v>0</v>
      </c>
      <c r="CA95" s="19">
        <v>0</v>
      </c>
      <c r="CB95" s="19">
        <v>754.03</v>
      </c>
      <c r="IV95"/>
      <c r="IW95"/>
      <c r="IX95"/>
      <c r="IY95"/>
      <c r="IZ95"/>
      <c r="JA95"/>
      <c r="JB95"/>
      <c r="JC95"/>
      <c r="JD95"/>
      <c r="JE95"/>
      <c r="JF95"/>
      <c r="JG95"/>
      <c r="JH95"/>
      <c r="JI95"/>
      <c r="JJ95"/>
      <c r="JK95"/>
      <c r="JL95"/>
      <c r="JM95"/>
      <c r="JN95"/>
      <c r="JO95"/>
      <c r="JP95"/>
      <c r="JQ95"/>
      <c r="JR95"/>
      <c r="JS95"/>
      <c r="JT95"/>
      <c r="JU95"/>
      <c r="JV95"/>
      <c r="JW95"/>
      <c r="JX95"/>
      <c r="JY95"/>
      <c r="JZ95"/>
      <c r="KA95"/>
      <c r="KB95"/>
      <c r="KC95"/>
      <c r="KD95"/>
      <c r="KE95"/>
      <c r="KF95"/>
      <c r="KG95"/>
      <c r="KH95"/>
      <c r="KI95"/>
      <c r="KJ95"/>
      <c r="KK95"/>
      <c r="KL95"/>
      <c r="KM95"/>
      <c r="KN95"/>
      <c r="KO95"/>
      <c r="KP95"/>
      <c r="KQ95"/>
      <c r="KR95"/>
      <c r="KS95"/>
      <c r="KT95"/>
      <c r="KU95"/>
      <c r="KV95"/>
      <c r="KW95"/>
      <c r="KX95"/>
      <c r="KY95"/>
      <c r="KZ95"/>
      <c r="LA95"/>
      <c r="LB95"/>
      <c r="LC95"/>
      <c r="LD95"/>
      <c r="LE95"/>
      <c r="LF95"/>
      <c r="LG95"/>
      <c r="LH95"/>
      <c r="LI95"/>
      <c r="LJ95"/>
      <c r="LK95"/>
      <c r="LL95"/>
      <c r="LM95"/>
      <c r="LN95"/>
      <c r="LO95"/>
      <c r="LP95"/>
      <c r="LQ95"/>
      <c r="LR95"/>
      <c r="LS95"/>
      <c r="LT95"/>
      <c r="LU95"/>
      <c r="LV95"/>
      <c r="LW95"/>
      <c r="LX95"/>
      <c r="LY95"/>
      <c r="LZ95"/>
      <c r="MA95"/>
      <c r="MB95"/>
      <c r="MC95"/>
      <c r="MD95"/>
      <c r="ME95"/>
      <c r="MF95"/>
      <c r="MG95"/>
      <c r="MH95"/>
      <c r="MI95"/>
      <c r="MJ95"/>
      <c r="MK95"/>
      <c r="ML95"/>
      <c r="MM95"/>
      <c r="MN95"/>
      <c r="MO95"/>
      <c r="MP95"/>
      <c r="MQ95"/>
      <c r="MR95"/>
      <c r="MS95"/>
      <c r="MT95"/>
      <c r="MU95"/>
      <c r="MV95"/>
      <c r="MW95"/>
      <c r="MX95"/>
      <c r="MY95"/>
      <c r="MZ95"/>
      <c r="NA95"/>
      <c r="NB95"/>
      <c r="NC95"/>
      <c r="ND95"/>
      <c r="NE95"/>
      <c r="NF95"/>
      <c r="NG95"/>
      <c r="NH95"/>
      <c r="NI95"/>
      <c r="NJ95"/>
      <c r="NK95"/>
      <c r="NL95"/>
      <c r="NM95"/>
      <c r="NN95"/>
      <c r="NO95"/>
      <c r="NP95"/>
      <c r="NQ95"/>
      <c r="NR95"/>
      <c r="NS95"/>
      <c r="NT95"/>
      <c r="NU95"/>
      <c r="NV95"/>
      <c r="NW95"/>
      <c r="NX95"/>
      <c r="NY95"/>
      <c r="NZ95"/>
      <c r="OA95"/>
      <c r="OB95"/>
      <c r="OC95"/>
      <c r="OD95"/>
      <c r="OE95"/>
      <c r="OF95"/>
      <c r="OG95"/>
      <c r="OH95"/>
      <c r="OI95"/>
      <c r="OJ95"/>
      <c r="OK95"/>
      <c r="OL95"/>
      <c r="OM95"/>
      <c r="ON95"/>
      <c r="OO95"/>
      <c r="OP95"/>
      <c r="OQ95"/>
      <c r="OR95"/>
      <c r="OS95"/>
      <c r="OT95"/>
      <c r="OU95"/>
      <c r="OV95"/>
      <c r="OW95"/>
      <c r="OX95"/>
      <c r="OY95"/>
      <c r="OZ95"/>
      <c r="PA95"/>
      <c r="PB95"/>
      <c r="PC95"/>
      <c r="PD95"/>
      <c r="PE95"/>
      <c r="PF95"/>
      <c r="PG95"/>
      <c r="PH95"/>
      <c r="PI95"/>
      <c r="PJ95"/>
      <c r="PK95"/>
      <c r="PL95"/>
      <c r="PM95"/>
      <c r="PN95"/>
      <c r="PO95"/>
      <c r="PP95"/>
      <c r="PQ95"/>
      <c r="PR95"/>
      <c r="PS95"/>
      <c r="PT95"/>
      <c r="PU95"/>
      <c r="PV95"/>
      <c r="PW95"/>
      <c r="PX95"/>
      <c r="PY95"/>
      <c r="PZ95"/>
      <c r="QA95"/>
      <c r="QB95"/>
      <c r="QC95"/>
      <c r="QD95"/>
      <c r="QE95"/>
      <c r="QF95"/>
      <c r="QG95"/>
      <c r="QH95"/>
      <c r="QI95"/>
      <c r="QJ95"/>
      <c r="QK95"/>
      <c r="QL95"/>
      <c r="QM95"/>
      <c r="QN95"/>
      <c r="QO95"/>
      <c r="QP95"/>
      <c r="QQ95"/>
      <c r="QR95"/>
      <c r="QS95"/>
      <c r="QT95"/>
      <c r="QU95"/>
      <c r="QV95"/>
      <c r="QW95"/>
      <c r="QX95"/>
      <c r="QY95"/>
      <c r="QZ95"/>
      <c r="RA95"/>
      <c r="RB95"/>
      <c r="RC95"/>
      <c r="RD95"/>
      <c r="RE95"/>
      <c r="RF95"/>
      <c r="RG95"/>
      <c r="RH95"/>
      <c r="RI95"/>
      <c r="RJ95"/>
      <c r="RK95"/>
      <c r="RL95"/>
      <c r="RM95"/>
      <c r="RN95"/>
      <c r="RO95"/>
      <c r="RP95"/>
      <c r="RQ95"/>
      <c r="RR95"/>
      <c r="RS95"/>
      <c r="RT95"/>
      <c r="RU95"/>
      <c r="RV95"/>
      <c r="RW95"/>
      <c r="RX95"/>
      <c r="RY95"/>
      <c r="RZ95"/>
      <c r="SA95"/>
      <c r="SB95"/>
      <c r="SC95"/>
      <c r="SD95"/>
      <c r="SE95"/>
      <c r="SF95"/>
      <c r="SG95"/>
      <c r="SH95"/>
      <c r="SI95"/>
      <c r="SJ95"/>
      <c r="SK95"/>
      <c r="SL95"/>
      <c r="SM95"/>
      <c r="SN95"/>
      <c r="SO95"/>
      <c r="SP95"/>
      <c r="SQ95"/>
      <c r="SR95"/>
      <c r="SS95"/>
      <c r="ST95"/>
      <c r="SU95"/>
      <c r="SV95"/>
      <c r="SW95"/>
      <c r="SX95"/>
      <c r="SY95"/>
      <c r="SZ95"/>
      <c r="TA95"/>
      <c r="TB95"/>
      <c r="TC95"/>
      <c r="TD95"/>
      <c r="TE95"/>
      <c r="TF95"/>
      <c r="TG95"/>
      <c r="TH95"/>
      <c r="TI95"/>
      <c r="TJ95"/>
      <c r="TK95"/>
      <c r="TL95"/>
      <c r="TM95"/>
      <c r="TN95"/>
      <c r="TO95"/>
      <c r="TP95"/>
      <c r="TQ95"/>
      <c r="TR95"/>
      <c r="TS95"/>
      <c r="TT95"/>
      <c r="TU95"/>
      <c r="TV95"/>
      <c r="TW95"/>
      <c r="TX95"/>
      <c r="TY95"/>
      <c r="TZ95"/>
      <c r="UA95"/>
      <c r="UB95"/>
      <c r="UC95"/>
      <c r="UD95"/>
      <c r="UE95"/>
      <c r="UF95"/>
      <c r="UG95"/>
      <c r="UH95"/>
      <c r="UI95"/>
      <c r="UJ95"/>
      <c r="UK95"/>
      <c r="UL95"/>
      <c r="UM95"/>
      <c r="UN95"/>
      <c r="UO95"/>
      <c r="UP95"/>
      <c r="UQ95"/>
      <c r="UR95"/>
      <c r="US95"/>
      <c r="UT95"/>
      <c r="UU95"/>
      <c r="UV95"/>
      <c r="UW95"/>
      <c r="UX95"/>
      <c r="UY95"/>
      <c r="UZ95"/>
      <c r="VA95"/>
      <c r="VB95"/>
      <c r="VC95"/>
      <c r="VD95"/>
      <c r="VE95"/>
      <c r="VF95"/>
      <c r="VG95"/>
      <c r="VH95"/>
      <c r="VI95"/>
      <c r="VJ95"/>
      <c r="VK95"/>
      <c r="VL95"/>
      <c r="VM95"/>
      <c r="VN95"/>
      <c r="VO95"/>
      <c r="VP95"/>
      <c r="VQ95"/>
      <c r="VR95"/>
      <c r="VS95"/>
      <c r="VT95"/>
      <c r="VU95"/>
      <c r="VV95"/>
      <c r="VW95"/>
      <c r="VX95"/>
      <c r="VY95"/>
      <c r="VZ95"/>
      <c r="WA95"/>
      <c r="WB95"/>
      <c r="WC95"/>
      <c r="WD95"/>
      <c r="WE95"/>
      <c r="WF95"/>
      <c r="WG95"/>
    </row>
    <row r="96" spans="1:605" s="19" customFormat="1" ht="12.75" customHeight="1">
      <c r="A96" s="16"/>
      <c r="B96" s="17" t="s">
        <v>94</v>
      </c>
      <c r="C96" s="18"/>
      <c r="D96" s="18">
        <f>SUM(D86+D95)</f>
        <v>42.3</v>
      </c>
      <c r="E96" s="18">
        <f t="shared" ref="E96:BP96" si="5">SUM(E86+E95)</f>
        <v>28.83</v>
      </c>
      <c r="F96" s="18">
        <f t="shared" si="5"/>
        <v>33.6</v>
      </c>
      <c r="G96" s="18">
        <f t="shared" si="5"/>
        <v>14.36</v>
      </c>
      <c r="H96" s="18">
        <f t="shared" si="5"/>
        <v>143.98000000000002</v>
      </c>
      <c r="I96" s="27">
        <f t="shared" si="5"/>
        <v>1012.1</v>
      </c>
      <c r="J96" s="18">
        <f t="shared" si="5"/>
        <v>13.53</v>
      </c>
      <c r="K96" s="18">
        <f t="shared" si="5"/>
        <v>8.3000000000000007</v>
      </c>
      <c r="L96" s="18">
        <f t="shared" si="5"/>
        <v>0</v>
      </c>
      <c r="M96" s="18">
        <f t="shared" si="5"/>
        <v>0</v>
      </c>
      <c r="N96" s="18">
        <f t="shared" si="5"/>
        <v>77.259999999999991</v>
      </c>
      <c r="O96" s="18">
        <f t="shared" si="5"/>
        <v>50.34</v>
      </c>
      <c r="P96" s="18">
        <f t="shared" si="5"/>
        <v>16.38</v>
      </c>
      <c r="Q96" s="18">
        <f t="shared" si="5"/>
        <v>0</v>
      </c>
      <c r="R96" s="18">
        <f t="shared" si="5"/>
        <v>0</v>
      </c>
      <c r="S96" s="18">
        <f t="shared" si="5"/>
        <v>2.61</v>
      </c>
      <c r="T96" s="18">
        <f t="shared" si="5"/>
        <v>18.14</v>
      </c>
      <c r="U96" s="18">
        <f t="shared" si="5"/>
        <v>1842.43</v>
      </c>
      <c r="V96" s="18">
        <f t="shared" si="5"/>
        <v>3064.25</v>
      </c>
      <c r="W96" s="18">
        <f t="shared" si="5"/>
        <v>578.9</v>
      </c>
      <c r="X96" s="18">
        <f t="shared" si="5"/>
        <v>285.95</v>
      </c>
      <c r="Y96" s="18">
        <f t="shared" si="5"/>
        <v>640.30999999999995</v>
      </c>
      <c r="Z96" s="18">
        <f t="shared" si="5"/>
        <v>20.950000000000003</v>
      </c>
      <c r="AA96" s="18">
        <f t="shared" si="5"/>
        <v>2018.65</v>
      </c>
      <c r="AB96" s="18">
        <f t="shared" si="5"/>
        <v>4133.55</v>
      </c>
      <c r="AC96" s="18">
        <f t="shared" si="5"/>
        <v>1046.99</v>
      </c>
      <c r="AD96" s="18">
        <f t="shared" si="5"/>
        <v>11.940000000000001</v>
      </c>
      <c r="AE96" s="18">
        <f t="shared" si="5"/>
        <v>0.80999999999999994</v>
      </c>
      <c r="AF96" s="18">
        <f t="shared" si="5"/>
        <v>1.33</v>
      </c>
      <c r="AG96" s="18">
        <f t="shared" si="5"/>
        <v>11.370000000000001</v>
      </c>
      <c r="AH96" s="18">
        <f t="shared" si="5"/>
        <v>24.36</v>
      </c>
      <c r="AI96" s="18">
        <f t="shared" si="5"/>
        <v>55.370000000000005</v>
      </c>
      <c r="AJ96" s="18">
        <f t="shared" si="5"/>
        <v>0</v>
      </c>
      <c r="AK96" s="18">
        <f t="shared" si="5"/>
        <v>2080.4899999999998</v>
      </c>
      <c r="AL96" s="18">
        <f t="shared" si="5"/>
        <v>1637.45</v>
      </c>
      <c r="AM96" s="18">
        <f t="shared" si="5"/>
        <v>2978.07</v>
      </c>
      <c r="AN96" s="18">
        <f t="shared" si="5"/>
        <v>3814.76</v>
      </c>
      <c r="AO96" s="18">
        <f t="shared" si="5"/>
        <v>886.58</v>
      </c>
      <c r="AP96" s="18">
        <f t="shared" si="5"/>
        <v>1758.1799999999998</v>
      </c>
      <c r="AQ96" s="18">
        <f t="shared" si="5"/>
        <v>440.79</v>
      </c>
      <c r="AR96" s="18">
        <f t="shared" si="5"/>
        <v>1051.92</v>
      </c>
      <c r="AS96" s="18">
        <f t="shared" si="5"/>
        <v>1291.19</v>
      </c>
      <c r="AT96" s="18">
        <f t="shared" si="5"/>
        <v>1468.94</v>
      </c>
      <c r="AU96" s="18">
        <f t="shared" si="5"/>
        <v>2095.06</v>
      </c>
      <c r="AV96" s="18">
        <f t="shared" si="5"/>
        <v>1345.73</v>
      </c>
      <c r="AW96" s="18">
        <f t="shared" si="5"/>
        <v>1101.92</v>
      </c>
      <c r="AX96" s="18">
        <f t="shared" si="5"/>
        <v>4214.82</v>
      </c>
      <c r="AY96" s="18">
        <f t="shared" si="5"/>
        <v>196.75</v>
      </c>
      <c r="AZ96" s="18">
        <f t="shared" si="5"/>
        <v>999.42</v>
      </c>
      <c r="BA96" s="18">
        <f t="shared" si="5"/>
        <v>957.11</v>
      </c>
      <c r="BB96" s="18">
        <f t="shared" si="5"/>
        <v>813.3</v>
      </c>
      <c r="BC96" s="18">
        <f t="shared" si="5"/>
        <v>348.34000000000003</v>
      </c>
      <c r="BD96" s="18">
        <f t="shared" si="5"/>
        <v>0.17</v>
      </c>
      <c r="BE96" s="18">
        <f t="shared" si="5"/>
        <v>7.0000000000000007E-2</v>
      </c>
      <c r="BF96" s="18">
        <f t="shared" si="5"/>
        <v>0.04</v>
      </c>
      <c r="BG96" s="18">
        <f t="shared" si="5"/>
        <v>0.1</v>
      </c>
      <c r="BH96" s="18">
        <f t="shared" si="5"/>
        <v>0.11</v>
      </c>
      <c r="BI96" s="18">
        <f t="shared" si="5"/>
        <v>0.53</v>
      </c>
      <c r="BJ96" s="18">
        <f t="shared" si="5"/>
        <v>0</v>
      </c>
      <c r="BK96" s="18">
        <f t="shared" si="5"/>
        <v>2.73</v>
      </c>
      <c r="BL96" s="18">
        <f t="shared" si="5"/>
        <v>0</v>
      </c>
      <c r="BM96" s="18">
        <f t="shared" si="5"/>
        <v>1.0699999999999998</v>
      </c>
      <c r="BN96" s="18">
        <f t="shared" si="5"/>
        <v>0.04</v>
      </c>
      <c r="BO96" s="18">
        <f t="shared" si="5"/>
        <v>0.08</v>
      </c>
      <c r="BP96" s="18">
        <f t="shared" si="5"/>
        <v>0</v>
      </c>
      <c r="BQ96" s="18">
        <f t="shared" ref="BQ96:EB96" si="6">SUM(BQ86+BQ95)</f>
        <v>0.09</v>
      </c>
      <c r="BR96" s="18">
        <f t="shared" si="6"/>
        <v>0.2</v>
      </c>
      <c r="BS96" s="18">
        <f t="shared" si="6"/>
        <v>4.25</v>
      </c>
      <c r="BT96" s="18">
        <f t="shared" si="6"/>
        <v>0</v>
      </c>
      <c r="BU96" s="18">
        <f t="shared" si="6"/>
        <v>0</v>
      </c>
      <c r="BV96" s="18">
        <f t="shared" si="6"/>
        <v>8.17</v>
      </c>
      <c r="BW96" s="18">
        <f t="shared" si="6"/>
        <v>1.24</v>
      </c>
      <c r="BX96" s="18">
        <f t="shared" si="6"/>
        <v>0</v>
      </c>
      <c r="BY96" s="18">
        <f t="shared" si="6"/>
        <v>0</v>
      </c>
      <c r="BZ96" s="18">
        <f t="shared" si="6"/>
        <v>0</v>
      </c>
      <c r="CA96" s="18">
        <f t="shared" si="6"/>
        <v>0</v>
      </c>
      <c r="CB96" s="18">
        <f t="shared" si="6"/>
        <v>1204.47</v>
      </c>
      <c r="CC96" s="18">
        <f t="shared" si="6"/>
        <v>0</v>
      </c>
      <c r="CD96" s="18">
        <f t="shared" si="6"/>
        <v>0</v>
      </c>
      <c r="CE96" s="18">
        <f t="shared" si="6"/>
        <v>0</v>
      </c>
      <c r="CF96" s="18">
        <f t="shared" si="6"/>
        <v>0</v>
      </c>
      <c r="CG96" s="18">
        <f t="shared" si="6"/>
        <v>0</v>
      </c>
      <c r="CH96" s="18">
        <f t="shared" si="6"/>
        <v>0</v>
      </c>
      <c r="CI96" s="18">
        <f t="shared" si="6"/>
        <v>0</v>
      </c>
      <c r="CJ96" s="18">
        <f t="shared" si="6"/>
        <v>0</v>
      </c>
      <c r="CK96" s="18">
        <f t="shared" si="6"/>
        <v>0</v>
      </c>
      <c r="CL96" s="18">
        <f t="shared" si="6"/>
        <v>0</v>
      </c>
      <c r="CM96" s="18">
        <f t="shared" si="6"/>
        <v>0</v>
      </c>
      <c r="CN96" s="18">
        <f t="shared" si="6"/>
        <v>0</v>
      </c>
      <c r="CO96" s="18">
        <f t="shared" si="6"/>
        <v>0</v>
      </c>
      <c r="CP96" s="18">
        <f t="shared" si="6"/>
        <v>0</v>
      </c>
      <c r="CQ96" s="18">
        <f t="shared" si="6"/>
        <v>0</v>
      </c>
      <c r="CR96" s="18">
        <f t="shared" si="6"/>
        <v>0</v>
      </c>
      <c r="CS96" s="18">
        <f t="shared" si="6"/>
        <v>0</v>
      </c>
      <c r="CT96" s="18">
        <f t="shared" si="6"/>
        <v>0</v>
      </c>
      <c r="CU96" s="18">
        <f t="shared" si="6"/>
        <v>0</v>
      </c>
      <c r="CV96" s="18">
        <f t="shared" si="6"/>
        <v>0</v>
      </c>
      <c r="CW96" s="18">
        <f t="shared" si="6"/>
        <v>0</v>
      </c>
      <c r="CX96" s="18">
        <f t="shared" si="6"/>
        <v>0</v>
      </c>
      <c r="CY96" s="18">
        <f t="shared" si="6"/>
        <v>0</v>
      </c>
      <c r="CZ96" s="18">
        <f t="shared" si="6"/>
        <v>0</v>
      </c>
      <c r="DA96" s="18">
        <f t="shared" si="6"/>
        <v>0</v>
      </c>
      <c r="DB96" s="18">
        <f t="shared" si="6"/>
        <v>0</v>
      </c>
      <c r="DC96" s="18">
        <f t="shared" si="6"/>
        <v>0</v>
      </c>
      <c r="DD96" s="18">
        <f t="shared" si="6"/>
        <v>0</v>
      </c>
      <c r="DE96" s="18">
        <f t="shared" si="6"/>
        <v>0</v>
      </c>
      <c r="DF96" s="18">
        <f t="shared" si="6"/>
        <v>0</v>
      </c>
      <c r="DG96" s="18">
        <f t="shared" si="6"/>
        <v>0</v>
      </c>
      <c r="DH96" s="18">
        <f t="shared" si="6"/>
        <v>0</v>
      </c>
      <c r="DI96" s="18">
        <f t="shared" si="6"/>
        <v>0</v>
      </c>
      <c r="DJ96" s="18">
        <f t="shared" si="6"/>
        <v>0</v>
      </c>
      <c r="DK96" s="18">
        <f t="shared" si="6"/>
        <v>0</v>
      </c>
      <c r="DL96" s="18">
        <f t="shared" si="6"/>
        <v>0</v>
      </c>
      <c r="DM96" s="18">
        <f t="shared" si="6"/>
        <v>0</v>
      </c>
      <c r="DN96" s="18">
        <f t="shared" si="6"/>
        <v>0</v>
      </c>
      <c r="DO96" s="18">
        <f t="shared" si="6"/>
        <v>0</v>
      </c>
      <c r="DP96" s="18">
        <f t="shared" si="6"/>
        <v>0</v>
      </c>
      <c r="DQ96" s="18">
        <f t="shared" si="6"/>
        <v>0</v>
      </c>
      <c r="DR96" s="18">
        <f t="shared" si="6"/>
        <v>0</v>
      </c>
      <c r="DS96" s="18">
        <f t="shared" si="6"/>
        <v>0</v>
      </c>
      <c r="DT96" s="18">
        <f t="shared" si="6"/>
        <v>0</v>
      </c>
      <c r="DU96" s="18">
        <f t="shared" si="6"/>
        <v>0</v>
      </c>
      <c r="DV96" s="18">
        <f t="shared" si="6"/>
        <v>0</v>
      </c>
      <c r="DW96" s="18">
        <f t="shared" si="6"/>
        <v>0</v>
      </c>
      <c r="DX96" s="18">
        <f t="shared" si="6"/>
        <v>0</v>
      </c>
      <c r="DY96" s="18">
        <f t="shared" si="6"/>
        <v>0</v>
      </c>
      <c r="DZ96" s="18">
        <f t="shared" si="6"/>
        <v>0</v>
      </c>
      <c r="EA96" s="18">
        <f t="shared" si="6"/>
        <v>0</v>
      </c>
      <c r="EB96" s="18">
        <f t="shared" si="6"/>
        <v>0</v>
      </c>
      <c r="EC96" s="18">
        <f t="shared" ref="EC96:GN96" si="7">SUM(EC86+EC95)</f>
        <v>0</v>
      </c>
      <c r="ED96" s="18">
        <f t="shared" si="7"/>
        <v>0</v>
      </c>
      <c r="EE96" s="18">
        <f t="shared" si="7"/>
        <v>0</v>
      </c>
      <c r="EF96" s="18">
        <f t="shared" si="7"/>
        <v>0</v>
      </c>
      <c r="EG96" s="18">
        <f t="shared" si="7"/>
        <v>0</v>
      </c>
      <c r="EH96" s="18">
        <f t="shared" si="7"/>
        <v>0</v>
      </c>
      <c r="EI96" s="18">
        <f t="shared" si="7"/>
        <v>0</v>
      </c>
      <c r="EJ96" s="18">
        <f t="shared" si="7"/>
        <v>0</v>
      </c>
      <c r="EK96" s="18">
        <f t="shared" si="7"/>
        <v>0</v>
      </c>
      <c r="EL96" s="18">
        <f t="shared" si="7"/>
        <v>0</v>
      </c>
      <c r="EM96" s="18">
        <f t="shared" si="7"/>
        <v>0</v>
      </c>
      <c r="EN96" s="18">
        <f t="shared" si="7"/>
        <v>0</v>
      </c>
      <c r="EO96" s="18">
        <f t="shared" si="7"/>
        <v>0</v>
      </c>
      <c r="EP96" s="18">
        <f t="shared" si="7"/>
        <v>0</v>
      </c>
      <c r="EQ96" s="18">
        <f t="shared" si="7"/>
        <v>0</v>
      </c>
      <c r="ER96" s="18">
        <f t="shared" si="7"/>
        <v>0</v>
      </c>
      <c r="ES96" s="18">
        <f t="shared" si="7"/>
        <v>0</v>
      </c>
      <c r="ET96" s="18">
        <f t="shared" si="7"/>
        <v>0</v>
      </c>
      <c r="EU96" s="18">
        <f t="shared" si="7"/>
        <v>0</v>
      </c>
      <c r="EV96" s="18">
        <f t="shared" si="7"/>
        <v>0</v>
      </c>
      <c r="EW96" s="18">
        <f t="shared" si="7"/>
        <v>0</v>
      </c>
      <c r="EX96" s="18">
        <f t="shared" si="7"/>
        <v>0</v>
      </c>
      <c r="EY96" s="18">
        <f t="shared" si="7"/>
        <v>0</v>
      </c>
      <c r="EZ96" s="18">
        <f t="shared" si="7"/>
        <v>0</v>
      </c>
      <c r="FA96" s="18">
        <f t="shared" si="7"/>
        <v>0</v>
      </c>
      <c r="FB96" s="18">
        <f t="shared" si="7"/>
        <v>0</v>
      </c>
      <c r="FC96" s="18">
        <f t="shared" si="7"/>
        <v>0</v>
      </c>
      <c r="FD96" s="18">
        <f t="shared" si="7"/>
        <v>0</v>
      </c>
      <c r="FE96" s="18">
        <f t="shared" si="7"/>
        <v>0</v>
      </c>
      <c r="FF96" s="18">
        <f t="shared" si="7"/>
        <v>0</v>
      </c>
      <c r="FG96" s="18">
        <f t="shared" si="7"/>
        <v>0</v>
      </c>
      <c r="FH96" s="18">
        <f t="shared" si="7"/>
        <v>0</v>
      </c>
      <c r="FI96" s="18">
        <f t="shared" si="7"/>
        <v>0</v>
      </c>
      <c r="FJ96" s="18">
        <f t="shared" si="7"/>
        <v>0</v>
      </c>
      <c r="FK96" s="18">
        <f t="shared" si="7"/>
        <v>0</v>
      </c>
      <c r="FL96" s="18">
        <f t="shared" si="7"/>
        <v>0</v>
      </c>
      <c r="FM96" s="18">
        <f t="shared" si="7"/>
        <v>0</v>
      </c>
      <c r="FN96" s="18">
        <f t="shared" si="7"/>
        <v>0</v>
      </c>
      <c r="FO96" s="18">
        <f t="shared" si="7"/>
        <v>0</v>
      </c>
      <c r="FP96" s="18">
        <f t="shared" si="7"/>
        <v>0</v>
      </c>
      <c r="FQ96" s="18">
        <f t="shared" si="7"/>
        <v>0</v>
      </c>
      <c r="FR96" s="18">
        <f t="shared" si="7"/>
        <v>0</v>
      </c>
      <c r="FS96" s="18">
        <f t="shared" si="7"/>
        <v>0</v>
      </c>
      <c r="FT96" s="18">
        <f t="shared" si="7"/>
        <v>0</v>
      </c>
      <c r="FU96" s="18">
        <f t="shared" si="7"/>
        <v>0</v>
      </c>
      <c r="FV96" s="18">
        <f t="shared" si="7"/>
        <v>0</v>
      </c>
      <c r="FW96" s="18">
        <f t="shared" si="7"/>
        <v>0</v>
      </c>
      <c r="FX96" s="18">
        <f t="shared" si="7"/>
        <v>0</v>
      </c>
      <c r="FY96" s="18">
        <f t="shared" si="7"/>
        <v>0</v>
      </c>
      <c r="FZ96" s="18">
        <f t="shared" si="7"/>
        <v>0</v>
      </c>
      <c r="GA96" s="18">
        <f t="shared" si="7"/>
        <v>0</v>
      </c>
      <c r="GB96" s="18">
        <f t="shared" si="7"/>
        <v>0</v>
      </c>
      <c r="GC96" s="18">
        <f t="shared" si="7"/>
        <v>0</v>
      </c>
      <c r="GD96" s="18">
        <f t="shared" si="7"/>
        <v>0</v>
      </c>
      <c r="GE96" s="18">
        <f t="shared" si="7"/>
        <v>0</v>
      </c>
      <c r="GF96" s="18">
        <f t="shared" si="7"/>
        <v>0</v>
      </c>
      <c r="GG96" s="18">
        <f t="shared" si="7"/>
        <v>0</v>
      </c>
      <c r="GH96" s="18">
        <f t="shared" si="7"/>
        <v>0</v>
      </c>
      <c r="GI96" s="18">
        <f t="shared" si="7"/>
        <v>0</v>
      </c>
      <c r="GJ96" s="18">
        <f t="shared" si="7"/>
        <v>0</v>
      </c>
      <c r="GK96" s="18">
        <f t="shared" si="7"/>
        <v>0</v>
      </c>
      <c r="GL96" s="18">
        <f t="shared" si="7"/>
        <v>0</v>
      </c>
      <c r="GM96" s="18">
        <f t="shared" si="7"/>
        <v>0</v>
      </c>
      <c r="GN96" s="18">
        <f t="shared" si="7"/>
        <v>0</v>
      </c>
      <c r="GO96" s="18">
        <f t="shared" ref="GO96:IU96" si="8">SUM(GO86+GO95)</f>
        <v>0</v>
      </c>
      <c r="GP96" s="18">
        <f t="shared" si="8"/>
        <v>0</v>
      </c>
      <c r="GQ96" s="18">
        <f t="shared" si="8"/>
        <v>0</v>
      </c>
      <c r="GR96" s="18">
        <f t="shared" si="8"/>
        <v>0</v>
      </c>
      <c r="GS96" s="18">
        <f t="shared" si="8"/>
        <v>0</v>
      </c>
      <c r="GT96" s="18">
        <f t="shared" si="8"/>
        <v>0</v>
      </c>
      <c r="GU96" s="18">
        <f t="shared" si="8"/>
        <v>0</v>
      </c>
      <c r="GV96" s="18">
        <f t="shared" si="8"/>
        <v>0</v>
      </c>
      <c r="GW96" s="18">
        <f t="shared" si="8"/>
        <v>0</v>
      </c>
      <c r="GX96" s="18">
        <f t="shared" si="8"/>
        <v>0</v>
      </c>
      <c r="GY96" s="18">
        <f t="shared" si="8"/>
        <v>0</v>
      </c>
      <c r="GZ96" s="18">
        <f t="shared" si="8"/>
        <v>0</v>
      </c>
      <c r="HA96" s="18">
        <f t="shared" si="8"/>
        <v>0</v>
      </c>
      <c r="HB96" s="18">
        <f t="shared" si="8"/>
        <v>0</v>
      </c>
      <c r="HC96" s="18">
        <f t="shared" si="8"/>
        <v>0</v>
      </c>
      <c r="HD96" s="18">
        <f t="shared" si="8"/>
        <v>0</v>
      </c>
      <c r="HE96" s="18">
        <f t="shared" si="8"/>
        <v>0</v>
      </c>
      <c r="HF96" s="18">
        <f t="shared" si="8"/>
        <v>0</v>
      </c>
      <c r="HG96" s="18">
        <f t="shared" si="8"/>
        <v>0</v>
      </c>
      <c r="HH96" s="18">
        <f t="shared" si="8"/>
        <v>0</v>
      </c>
      <c r="HI96" s="18">
        <f t="shared" si="8"/>
        <v>0</v>
      </c>
      <c r="HJ96" s="18">
        <f t="shared" si="8"/>
        <v>0</v>
      </c>
      <c r="HK96" s="18">
        <f t="shared" si="8"/>
        <v>0</v>
      </c>
      <c r="HL96" s="18">
        <f t="shared" si="8"/>
        <v>0</v>
      </c>
      <c r="HM96" s="18">
        <f t="shared" si="8"/>
        <v>0</v>
      </c>
      <c r="HN96" s="18">
        <f t="shared" si="8"/>
        <v>0</v>
      </c>
      <c r="HO96" s="18">
        <f t="shared" si="8"/>
        <v>0</v>
      </c>
      <c r="HP96" s="18">
        <f t="shared" si="8"/>
        <v>0</v>
      </c>
      <c r="HQ96" s="18">
        <f t="shared" si="8"/>
        <v>0</v>
      </c>
      <c r="HR96" s="18">
        <f t="shared" si="8"/>
        <v>0</v>
      </c>
      <c r="HS96" s="18">
        <f t="shared" si="8"/>
        <v>0</v>
      </c>
      <c r="HT96" s="18">
        <f t="shared" si="8"/>
        <v>0</v>
      </c>
      <c r="HU96" s="18">
        <f t="shared" si="8"/>
        <v>0</v>
      </c>
      <c r="HV96" s="18">
        <f t="shared" si="8"/>
        <v>0</v>
      </c>
      <c r="HW96" s="18">
        <f t="shared" si="8"/>
        <v>0</v>
      </c>
      <c r="HX96" s="18">
        <f t="shared" si="8"/>
        <v>0</v>
      </c>
      <c r="HY96" s="18">
        <f t="shared" si="8"/>
        <v>0</v>
      </c>
      <c r="HZ96" s="18">
        <f t="shared" si="8"/>
        <v>0</v>
      </c>
      <c r="IA96" s="18">
        <f t="shared" si="8"/>
        <v>0</v>
      </c>
      <c r="IB96" s="18">
        <f t="shared" si="8"/>
        <v>0</v>
      </c>
      <c r="IC96" s="18">
        <f t="shared" si="8"/>
        <v>0</v>
      </c>
      <c r="ID96" s="18">
        <f t="shared" si="8"/>
        <v>0</v>
      </c>
      <c r="IE96" s="18">
        <f t="shared" si="8"/>
        <v>0</v>
      </c>
      <c r="IF96" s="18">
        <f t="shared" si="8"/>
        <v>0</v>
      </c>
      <c r="IG96" s="18">
        <f t="shared" si="8"/>
        <v>0</v>
      </c>
      <c r="IH96" s="18">
        <f t="shared" si="8"/>
        <v>0</v>
      </c>
      <c r="II96" s="18">
        <f t="shared" si="8"/>
        <v>0</v>
      </c>
      <c r="IJ96" s="18">
        <f t="shared" si="8"/>
        <v>0</v>
      </c>
      <c r="IK96" s="18">
        <f t="shared" si="8"/>
        <v>0</v>
      </c>
      <c r="IL96" s="18">
        <f t="shared" si="8"/>
        <v>0</v>
      </c>
      <c r="IM96" s="18">
        <f t="shared" si="8"/>
        <v>0</v>
      </c>
      <c r="IN96" s="18">
        <f t="shared" si="8"/>
        <v>0</v>
      </c>
      <c r="IO96" s="18">
        <f t="shared" si="8"/>
        <v>0</v>
      </c>
      <c r="IP96" s="18">
        <f t="shared" si="8"/>
        <v>0</v>
      </c>
      <c r="IQ96" s="18">
        <f t="shared" si="8"/>
        <v>0</v>
      </c>
      <c r="IR96" s="18">
        <f t="shared" si="8"/>
        <v>0</v>
      </c>
      <c r="IS96" s="18">
        <f t="shared" si="8"/>
        <v>0</v>
      </c>
      <c r="IT96" s="18">
        <f t="shared" si="8"/>
        <v>0</v>
      </c>
      <c r="IU96" s="18">
        <f t="shared" si="8"/>
        <v>0</v>
      </c>
      <c r="IV96"/>
      <c r="IW96"/>
      <c r="IX96"/>
      <c r="IY96"/>
      <c r="IZ96"/>
      <c r="JA96"/>
      <c r="JB96"/>
      <c r="JC96"/>
      <c r="JD96"/>
      <c r="JE96"/>
      <c r="JF96"/>
      <c r="JG96"/>
      <c r="JH96"/>
      <c r="JI96"/>
      <c r="JJ96"/>
      <c r="JK96"/>
      <c r="JL96"/>
      <c r="JM96"/>
      <c r="JN96"/>
      <c r="JO96"/>
      <c r="JP96"/>
      <c r="JQ96"/>
      <c r="JR96"/>
      <c r="JS96"/>
      <c r="JT96"/>
      <c r="JU96"/>
      <c r="JV96"/>
      <c r="JW96"/>
      <c r="JX96"/>
      <c r="JY96"/>
      <c r="JZ96"/>
      <c r="KA96"/>
      <c r="KB96"/>
      <c r="KC96"/>
      <c r="KD96"/>
      <c r="KE96"/>
      <c r="KF96"/>
      <c r="KG96"/>
      <c r="KH96"/>
      <c r="KI96"/>
      <c r="KJ96"/>
      <c r="KK96"/>
      <c r="KL96"/>
      <c r="KM96"/>
      <c r="KN96"/>
      <c r="KO96"/>
      <c r="KP96"/>
      <c r="KQ96"/>
      <c r="KR96"/>
      <c r="KS96"/>
      <c r="KT96"/>
      <c r="KU96"/>
      <c r="KV96"/>
      <c r="KW96"/>
      <c r="KX96"/>
      <c r="KY96"/>
      <c r="KZ96"/>
      <c r="LA96"/>
      <c r="LB96"/>
      <c r="LC96"/>
      <c r="LD96"/>
      <c r="LE96"/>
      <c r="LF96"/>
      <c r="LG96"/>
      <c r="LH96"/>
      <c r="LI96"/>
      <c r="LJ96"/>
      <c r="LK96"/>
      <c r="LL96"/>
      <c r="LM96"/>
      <c r="LN96"/>
      <c r="LO96"/>
      <c r="LP96"/>
      <c r="LQ96"/>
      <c r="LR96"/>
      <c r="LS96"/>
      <c r="LT96"/>
      <c r="LU96"/>
      <c r="LV96"/>
      <c r="LW96"/>
      <c r="LX96"/>
      <c r="LY96"/>
      <c r="LZ96"/>
      <c r="MA96"/>
      <c r="MB96"/>
      <c r="MC96"/>
      <c r="MD96"/>
      <c r="ME96"/>
      <c r="MF96"/>
      <c r="MG96"/>
      <c r="MH96"/>
      <c r="MI96"/>
      <c r="MJ96"/>
      <c r="MK96"/>
      <c r="ML96"/>
      <c r="MM96"/>
      <c r="MN96"/>
      <c r="MO96"/>
      <c r="MP96"/>
      <c r="MQ96"/>
      <c r="MR96"/>
      <c r="MS96"/>
      <c r="MT96"/>
      <c r="MU96"/>
      <c r="MV96"/>
      <c r="MW96"/>
      <c r="MX96"/>
      <c r="MY96"/>
      <c r="MZ96"/>
      <c r="NA96"/>
      <c r="NB96"/>
      <c r="NC96"/>
      <c r="ND96"/>
      <c r="NE96"/>
      <c r="NF96"/>
      <c r="NG96"/>
      <c r="NH96"/>
      <c r="NI96"/>
      <c r="NJ96"/>
      <c r="NK96"/>
      <c r="NL96"/>
      <c r="NM96"/>
      <c r="NN96"/>
      <c r="NO96"/>
      <c r="NP96"/>
      <c r="NQ96"/>
      <c r="NR96"/>
      <c r="NS96"/>
      <c r="NT96"/>
      <c r="NU96"/>
      <c r="NV96"/>
      <c r="NW96"/>
      <c r="NX96"/>
      <c r="NY96"/>
      <c r="NZ96"/>
      <c r="OA96"/>
      <c r="OB96"/>
      <c r="OC96"/>
      <c r="OD96"/>
      <c r="OE96"/>
      <c r="OF96"/>
      <c r="OG96"/>
      <c r="OH96"/>
      <c r="OI96"/>
      <c r="OJ96"/>
      <c r="OK96"/>
      <c r="OL96"/>
      <c r="OM96"/>
      <c r="ON96"/>
      <c r="OO96"/>
      <c r="OP96"/>
      <c r="OQ96"/>
      <c r="OR96"/>
      <c r="OS96"/>
      <c r="OT96"/>
      <c r="OU96"/>
      <c r="OV96"/>
      <c r="OW96"/>
      <c r="OX96"/>
      <c r="OY96"/>
      <c r="OZ96"/>
      <c r="PA96"/>
      <c r="PB96"/>
      <c r="PC96"/>
      <c r="PD96"/>
      <c r="PE96"/>
      <c r="PF96"/>
      <c r="PG96"/>
      <c r="PH96"/>
      <c r="PI96"/>
      <c r="PJ96"/>
      <c r="PK96"/>
      <c r="PL96"/>
      <c r="PM96"/>
      <c r="PN96"/>
      <c r="PO96"/>
      <c r="PP96"/>
      <c r="PQ96"/>
      <c r="PR96"/>
      <c r="PS96"/>
      <c r="PT96"/>
      <c r="PU96"/>
      <c r="PV96"/>
      <c r="PW96"/>
      <c r="PX96"/>
      <c r="PY96"/>
      <c r="PZ96"/>
      <c r="QA96"/>
      <c r="QB96"/>
      <c r="QC96"/>
      <c r="QD96"/>
      <c r="QE96"/>
      <c r="QF96"/>
      <c r="QG96"/>
      <c r="QH96"/>
      <c r="QI96"/>
      <c r="QJ96"/>
      <c r="QK96"/>
      <c r="QL96"/>
      <c r="QM96"/>
      <c r="QN96"/>
      <c r="QO96"/>
      <c r="QP96"/>
      <c r="QQ96"/>
      <c r="QR96"/>
      <c r="QS96"/>
      <c r="QT96"/>
      <c r="QU96"/>
      <c r="QV96"/>
      <c r="QW96"/>
      <c r="QX96"/>
      <c r="QY96"/>
      <c r="QZ96"/>
      <c r="RA96"/>
      <c r="RB96"/>
      <c r="RC96"/>
      <c r="RD96"/>
      <c r="RE96"/>
      <c r="RF96"/>
      <c r="RG96"/>
      <c r="RH96"/>
      <c r="RI96"/>
      <c r="RJ96"/>
      <c r="RK96"/>
      <c r="RL96"/>
      <c r="RM96"/>
      <c r="RN96"/>
      <c r="RO96"/>
      <c r="RP96"/>
      <c r="RQ96"/>
      <c r="RR96"/>
      <c r="RS96"/>
      <c r="RT96"/>
      <c r="RU96"/>
      <c r="RV96"/>
      <c r="RW96"/>
      <c r="RX96"/>
      <c r="RY96"/>
      <c r="RZ96"/>
      <c r="SA96"/>
      <c r="SB96"/>
      <c r="SC96"/>
      <c r="SD96"/>
      <c r="SE96"/>
      <c r="SF96"/>
      <c r="SG96"/>
      <c r="SH96"/>
      <c r="SI96"/>
      <c r="SJ96"/>
      <c r="SK96"/>
      <c r="SL96"/>
      <c r="SM96"/>
      <c r="SN96"/>
      <c r="SO96"/>
      <c r="SP96"/>
      <c r="SQ96"/>
      <c r="SR96"/>
      <c r="SS96"/>
      <c r="ST96"/>
      <c r="SU96"/>
      <c r="SV96"/>
      <c r="SW96"/>
      <c r="SX96"/>
      <c r="SY96"/>
      <c r="SZ96"/>
      <c r="TA96"/>
      <c r="TB96"/>
      <c r="TC96"/>
      <c r="TD96"/>
      <c r="TE96"/>
      <c r="TF96"/>
      <c r="TG96"/>
      <c r="TH96"/>
      <c r="TI96"/>
      <c r="TJ96"/>
      <c r="TK96"/>
      <c r="TL96"/>
      <c r="TM96"/>
      <c r="TN96"/>
      <c r="TO96"/>
      <c r="TP96"/>
      <c r="TQ96"/>
      <c r="TR96"/>
      <c r="TS96"/>
      <c r="TT96"/>
      <c r="TU96"/>
      <c r="TV96"/>
      <c r="TW96"/>
      <c r="TX96"/>
      <c r="TY96"/>
      <c r="TZ96"/>
      <c r="UA96"/>
      <c r="UB96"/>
      <c r="UC96"/>
      <c r="UD96"/>
      <c r="UE96"/>
      <c r="UF96"/>
      <c r="UG96"/>
      <c r="UH96"/>
      <c r="UI96"/>
      <c r="UJ96"/>
      <c r="UK96"/>
      <c r="UL96"/>
      <c r="UM96"/>
      <c r="UN96"/>
      <c r="UO96"/>
      <c r="UP96"/>
      <c r="UQ96"/>
      <c r="UR96"/>
      <c r="US96"/>
      <c r="UT96"/>
      <c r="UU96"/>
      <c r="UV96"/>
      <c r="UW96"/>
      <c r="UX96"/>
      <c r="UY96"/>
      <c r="UZ96"/>
      <c r="VA96"/>
      <c r="VB96"/>
      <c r="VC96"/>
      <c r="VD96"/>
      <c r="VE96"/>
      <c r="VF96"/>
      <c r="VG96"/>
      <c r="VH96"/>
      <c r="VI96"/>
      <c r="VJ96"/>
      <c r="VK96"/>
      <c r="VL96"/>
      <c r="VM96"/>
      <c r="VN96"/>
      <c r="VO96"/>
      <c r="VP96"/>
      <c r="VQ96"/>
      <c r="VR96"/>
      <c r="VS96"/>
      <c r="VT96"/>
      <c r="VU96"/>
      <c r="VV96"/>
      <c r="VW96"/>
      <c r="VX96"/>
      <c r="VY96"/>
      <c r="VZ96"/>
      <c r="WA96"/>
      <c r="WB96"/>
      <c r="WC96"/>
      <c r="WD96"/>
      <c r="WE96"/>
      <c r="WF96"/>
      <c r="WG96"/>
    </row>
    <row r="98" spans="1:605" ht="12.75" customHeight="1">
      <c r="B98" s="20" t="s">
        <v>120</v>
      </c>
    </row>
    <row r="99" spans="1:605" ht="12.75" customHeight="1">
      <c r="B99" s="7" t="s">
        <v>87</v>
      </c>
    </row>
    <row r="100" spans="1:605" s="12" customFormat="1" ht="12.75" customHeight="1">
      <c r="A100" s="9" t="str">
        <f>"18/8"</f>
        <v>18/8</v>
      </c>
      <c r="B100" s="10" t="s">
        <v>142</v>
      </c>
      <c r="C100" s="11" t="str">
        <f>"90"</f>
        <v>90</v>
      </c>
      <c r="D100" s="11">
        <v>13.68</v>
      </c>
      <c r="E100" s="11">
        <v>12.76</v>
      </c>
      <c r="F100" s="11">
        <v>12.13</v>
      </c>
      <c r="G100" s="11">
        <v>1.04</v>
      </c>
      <c r="H100" s="11">
        <v>4.7300000000000004</v>
      </c>
      <c r="I100" s="25">
        <v>182.38993155000003</v>
      </c>
      <c r="J100" s="11">
        <v>7.46</v>
      </c>
      <c r="K100" s="11">
        <v>0.68</v>
      </c>
      <c r="L100" s="11">
        <v>0</v>
      </c>
      <c r="M100" s="11">
        <v>0</v>
      </c>
      <c r="N100" s="11">
        <v>0.15</v>
      </c>
      <c r="O100" s="11">
        <v>4.16</v>
      </c>
      <c r="P100" s="11">
        <v>0.42</v>
      </c>
      <c r="Q100" s="11">
        <v>0</v>
      </c>
      <c r="R100" s="11">
        <v>0</v>
      </c>
      <c r="S100" s="11">
        <v>0</v>
      </c>
      <c r="T100" s="11">
        <v>1.3</v>
      </c>
      <c r="U100" s="11">
        <v>189.78</v>
      </c>
      <c r="V100" s="11">
        <v>223.19</v>
      </c>
      <c r="W100" s="11">
        <v>11.97</v>
      </c>
      <c r="X100" s="11">
        <v>23.28</v>
      </c>
      <c r="Y100" s="11">
        <v>137.51</v>
      </c>
      <c r="Z100" s="11">
        <v>2.14</v>
      </c>
      <c r="AA100" s="11">
        <v>14.4</v>
      </c>
      <c r="AB100" s="11">
        <v>13.5</v>
      </c>
      <c r="AC100" s="11">
        <v>20.25</v>
      </c>
      <c r="AD100" s="11">
        <v>0.86</v>
      </c>
      <c r="AE100" s="11">
        <v>7.0000000000000007E-2</v>
      </c>
      <c r="AF100" s="11">
        <v>0.11</v>
      </c>
      <c r="AG100" s="11">
        <v>3.11</v>
      </c>
      <c r="AH100" s="11">
        <v>6.29</v>
      </c>
      <c r="AI100" s="11">
        <v>0</v>
      </c>
      <c r="AJ100" s="12">
        <v>0</v>
      </c>
      <c r="AK100" s="12">
        <v>751.97</v>
      </c>
      <c r="AL100" s="12">
        <v>566.65</v>
      </c>
      <c r="AM100" s="12">
        <v>1062.0899999999999</v>
      </c>
      <c r="AN100" s="12">
        <v>1804.47</v>
      </c>
      <c r="AO100" s="12">
        <v>314.31</v>
      </c>
      <c r="AP100" s="12">
        <v>579.91999999999996</v>
      </c>
      <c r="AQ100" s="12">
        <v>160.18</v>
      </c>
      <c r="AR100" s="12">
        <v>586.07000000000005</v>
      </c>
      <c r="AS100" s="12">
        <v>781.01</v>
      </c>
      <c r="AT100" s="12">
        <v>770.03</v>
      </c>
      <c r="AU100" s="12">
        <v>1282.8800000000001</v>
      </c>
      <c r="AV100" s="12">
        <v>505.54</v>
      </c>
      <c r="AW100" s="12">
        <v>718.78</v>
      </c>
      <c r="AX100" s="12">
        <v>2254.9</v>
      </c>
      <c r="AY100" s="12">
        <v>198.36</v>
      </c>
      <c r="AZ100" s="12">
        <v>518.92999999999995</v>
      </c>
      <c r="BA100" s="12">
        <v>574.59</v>
      </c>
      <c r="BB100" s="12">
        <v>485.27</v>
      </c>
      <c r="BC100" s="12">
        <v>198.85</v>
      </c>
      <c r="BD100" s="12">
        <v>0.09</v>
      </c>
      <c r="BE100" s="12">
        <v>0.04</v>
      </c>
      <c r="BF100" s="12">
        <v>0.02</v>
      </c>
      <c r="BG100" s="12">
        <v>0.05</v>
      </c>
      <c r="BH100" s="12">
        <v>0.06</v>
      </c>
      <c r="BI100" s="12">
        <v>0.27</v>
      </c>
      <c r="BJ100" s="12">
        <v>0</v>
      </c>
      <c r="BK100" s="12">
        <v>0.87</v>
      </c>
      <c r="BL100" s="12">
        <v>0</v>
      </c>
      <c r="BM100" s="12">
        <v>0.26</v>
      </c>
      <c r="BN100" s="12">
        <v>0</v>
      </c>
      <c r="BO100" s="12">
        <v>0</v>
      </c>
      <c r="BP100" s="12">
        <v>0</v>
      </c>
      <c r="BQ100" s="12">
        <v>0.05</v>
      </c>
      <c r="BR100" s="12">
        <v>0.08</v>
      </c>
      <c r="BS100" s="12">
        <v>0.9</v>
      </c>
      <c r="BT100" s="12">
        <v>0</v>
      </c>
      <c r="BU100" s="12">
        <v>0</v>
      </c>
      <c r="BV100" s="12">
        <v>0.56000000000000005</v>
      </c>
      <c r="BW100" s="12">
        <v>0.01</v>
      </c>
      <c r="BX100" s="12">
        <v>0</v>
      </c>
      <c r="BY100" s="12">
        <v>0</v>
      </c>
      <c r="BZ100" s="12">
        <v>0</v>
      </c>
      <c r="CA100" s="12">
        <v>0</v>
      </c>
      <c r="CB100" s="12">
        <v>79.14</v>
      </c>
      <c r="IV100"/>
      <c r="IW100"/>
      <c r="IX100"/>
      <c r="IY100"/>
      <c r="IZ100"/>
      <c r="JA100"/>
      <c r="JB100"/>
      <c r="JC100"/>
      <c r="JD100"/>
      <c r="JE100"/>
      <c r="JF100"/>
      <c r="JG100"/>
      <c r="JH100"/>
      <c r="JI100"/>
      <c r="JJ100"/>
      <c r="JK100"/>
      <c r="JL100"/>
      <c r="JM100"/>
      <c r="JN100"/>
      <c r="JO100"/>
      <c r="JP100"/>
      <c r="JQ100"/>
      <c r="JR100"/>
      <c r="JS100"/>
      <c r="JT100"/>
      <c r="JU100"/>
      <c r="JV100"/>
      <c r="JW100"/>
      <c r="JX100"/>
      <c r="JY100"/>
      <c r="JZ100"/>
      <c r="KA100"/>
      <c r="KB100"/>
      <c r="KC100"/>
      <c r="KD100"/>
      <c r="KE100"/>
      <c r="KF100"/>
      <c r="KG100"/>
      <c r="KH100"/>
      <c r="KI100"/>
      <c r="KJ100"/>
      <c r="KK100"/>
      <c r="KL100"/>
      <c r="KM100"/>
      <c r="KN100"/>
      <c r="KO100"/>
      <c r="KP100"/>
      <c r="KQ100"/>
      <c r="KR100"/>
      <c r="KS100"/>
      <c r="KT100"/>
      <c r="KU100"/>
      <c r="KV100"/>
      <c r="KW100"/>
      <c r="KX100"/>
      <c r="KY100"/>
      <c r="KZ100"/>
      <c r="LA100"/>
      <c r="LB100"/>
      <c r="LC100"/>
      <c r="LD100"/>
      <c r="LE100"/>
      <c r="LF100"/>
      <c r="LG100"/>
      <c r="LH100"/>
      <c r="LI100"/>
      <c r="LJ100"/>
      <c r="LK100"/>
      <c r="LL100"/>
      <c r="LM100"/>
      <c r="LN100"/>
      <c r="LO100"/>
      <c r="LP100"/>
      <c r="LQ100"/>
      <c r="LR100"/>
      <c r="LS100"/>
      <c r="LT100"/>
      <c r="LU100"/>
      <c r="LV100"/>
      <c r="LW100"/>
      <c r="LX100"/>
      <c r="LY100"/>
      <c r="LZ100"/>
      <c r="MA100"/>
      <c r="MB100"/>
      <c r="MC100"/>
      <c r="MD100"/>
      <c r="ME100"/>
      <c r="MF100"/>
      <c r="MG100"/>
      <c r="MH100"/>
      <c r="MI100"/>
      <c r="MJ100"/>
      <c r="MK100"/>
      <c r="ML100"/>
      <c r="MM100"/>
      <c r="MN100"/>
      <c r="MO100"/>
      <c r="MP100"/>
      <c r="MQ100"/>
      <c r="MR100"/>
      <c r="MS100"/>
      <c r="MT100"/>
      <c r="MU100"/>
      <c r="MV100"/>
      <c r="MW100"/>
      <c r="MX100"/>
      <c r="MY100"/>
      <c r="MZ100"/>
      <c r="NA100"/>
      <c r="NB100"/>
      <c r="NC100"/>
      <c r="ND100"/>
      <c r="NE100"/>
      <c r="NF100"/>
      <c r="NG100"/>
      <c r="NH100"/>
      <c r="NI100"/>
      <c r="NJ100"/>
      <c r="NK100"/>
      <c r="NL100"/>
      <c r="NM100"/>
      <c r="NN100"/>
      <c r="NO100"/>
      <c r="NP100"/>
      <c r="NQ100"/>
      <c r="NR100"/>
      <c r="NS100"/>
      <c r="NT100"/>
      <c r="NU100"/>
      <c r="NV100"/>
      <c r="NW100"/>
      <c r="NX100"/>
      <c r="NY100"/>
      <c r="NZ100"/>
      <c r="OA100"/>
      <c r="OB100"/>
      <c r="OC100"/>
      <c r="OD100"/>
      <c r="OE100"/>
      <c r="OF100"/>
      <c r="OG100"/>
      <c r="OH100"/>
      <c r="OI100"/>
      <c r="OJ100"/>
      <c r="OK100"/>
      <c r="OL100"/>
      <c r="OM100"/>
      <c r="ON100"/>
      <c r="OO100"/>
      <c r="OP100"/>
      <c r="OQ100"/>
      <c r="OR100"/>
      <c r="OS100"/>
      <c r="OT100"/>
      <c r="OU100"/>
      <c r="OV100"/>
      <c r="OW100"/>
      <c r="OX100"/>
      <c r="OY100"/>
      <c r="OZ100"/>
      <c r="PA100"/>
      <c r="PB100"/>
      <c r="PC100"/>
      <c r="PD100"/>
      <c r="PE100"/>
      <c r="PF100"/>
      <c r="PG100"/>
      <c r="PH100"/>
      <c r="PI100"/>
      <c r="PJ100"/>
      <c r="PK100"/>
      <c r="PL100"/>
      <c r="PM100"/>
      <c r="PN100"/>
      <c r="PO100"/>
      <c r="PP100"/>
      <c r="PQ100"/>
      <c r="PR100"/>
      <c r="PS100"/>
      <c r="PT100"/>
      <c r="PU100"/>
      <c r="PV100"/>
      <c r="PW100"/>
      <c r="PX100"/>
      <c r="PY100"/>
      <c r="PZ100"/>
      <c r="QA100"/>
      <c r="QB100"/>
      <c r="QC100"/>
      <c r="QD100"/>
      <c r="QE100"/>
      <c r="QF100"/>
      <c r="QG100"/>
      <c r="QH100"/>
      <c r="QI100"/>
      <c r="QJ100"/>
      <c r="QK100"/>
      <c r="QL100"/>
      <c r="QM100"/>
      <c r="QN100"/>
      <c r="QO100"/>
      <c r="QP100"/>
      <c r="QQ100"/>
      <c r="QR100"/>
      <c r="QS100"/>
      <c r="QT100"/>
      <c r="QU100"/>
      <c r="QV100"/>
      <c r="QW100"/>
      <c r="QX100"/>
      <c r="QY100"/>
      <c r="QZ100"/>
      <c r="RA100"/>
      <c r="RB100"/>
      <c r="RC100"/>
      <c r="RD100"/>
      <c r="RE100"/>
      <c r="RF100"/>
      <c r="RG100"/>
      <c r="RH100"/>
      <c r="RI100"/>
      <c r="RJ100"/>
      <c r="RK100"/>
      <c r="RL100"/>
      <c r="RM100"/>
      <c r="RN100"/>
      <c r="RO100"/>
      <c r="RP100"/>
      <c r="RQ100"/>
      <c r="RR100"/>
      <c r="RS100"/>
      <c r="RT100"/>
      <c r="RU100"/>
      <c r="RV100"/>
      <c r="RW100"/>
      <c r="RX100"/>
      <c r="RY100"/>
      <c r="RZ100"/>
      <c r="SA100"/>
      <c r="SB100"/>
      <c r="SC100"/>
      <c r="SD100"/>
      <c r="SE100"/>
      <c r="SF100"/>
      <c r="SG100"/>
      <c r="SH100"/>
      <c r="SI100"/>
      <c r="SJ100"/>
      <c r="SK100"/>
      <c r="SL100"/>
      <c r="SM100"/>
      <c r="SN100"/>
      <c r="SO100"/>
      <c r="SP100"/>
      <c r="SQ100"/>
      <c r="SR100"/>
      <c r="SS100"/>
      <c r="ST100"/>
      <c r="SU100"/>
      <c r="SV100"/>
      <c r="SW100"/>
      <c r="SX100"/>
      <c r="SY100"/>
      <c r="SZ100"/>
      <c r="TA100"/>
      <c r="TB100"/>
      <c r="TC100"/>
      <c r="TD100"/>
      <c r="TE100"/>
      <c r="TF100"/>
      <c r="TG100"/>
      <c r="TH100"/>
      <c r="TI100"/>
      <c r="TJ100"/>
      <c r="TK100"/>
      <c r="TL100"/>
      <c r="TM100"/>
      <c r="TN100"/>
      <c r="TO100"/>
      <c r="TP100"/>
      <c r="TQ100"/>
      <c r="TR100"/>
      <c r="TS100"/>
      <c r="TT100"/>
      <c r="TU100"/>
      <c r="TV100"/>
      <c r="TW100"/>
      <c r="TX100"/>
      <c r="TY100"/>
      <c r="TZ100"/>
      <c r="UA100"/>
      <c r="UB100"/>
      <c r="UC100"/>
      <c r="UD100"/>
      <c r="UE100"/>
      <c r="UF100"/>
      <c r="UG100"/>
      <c r="UH100"/>
      <c r="UI100"/>
      <c r="UJ100"/>
      <c r="UK100"/>
      <c r="UL100"/>
      <c r="UM100"/>
      <c r="UN100"/>
      <c r="UO100"/>
      <c r="UP100"/>
      <c r="UQ100"/>
      <c r="UR100"/>
      <c r="US100"/>
      <c r="UT100"/>
      <c r="UU100"/>
      <c r="UV100"/>
      <c r="UW100"/>
      <c r="UX100"/>
      <c r="UY100"/>
      <c r="UZ100"/>
      <c r="VA100"/>
      <c r="VB100"/>
      <c r="VC100"/>
      <c r="VD100"/>
      <c r="VE100"/>
      <c r="VF100"/>
      <c r="VG100"/>
      <c r="VH100"/>
      <c r="VI100"/>
      <c r="VJ100"/>
      <c r="VK100"/>
      <c r="VL100"/>
      <c r="VM100"/>
      <c r="VN100"/>
      <c r="VO100"/>
      <c r="VP100"/>
      <c r="VQ100"/>
      <c r="VR100"/>
      <c r="VS100"/>
      <c r="VT100"/>
      <c r="VU100"/>
      <c r="VV100"/>
      <c r="VW100"/>
      <c r="VX100"/>
      <c r="VY100"/>
      <c r="VZ100"/>
      <c r="WA100"/>
      <c r="WB100"/>
      <c r="WC100"/>
      <c r="WD100"/>
      <c r="WE100"/>
      <c r="WF100"/>
      <c r="WG100"/>
    </row>
    <row r="101" spans="1:605" s="12" customFormat="1" ht="12.75" customHeight="1">
      <c r="A101" s="9" t="str">
        <f>"8/11"</f>
        <v>8/11</v>
      </c>
      <c r="B101" s="10" t="s">
        <v>100</v>
      </c>
      <c r="C101" s="11" t="str">
        <f>"30"</f>
        <v>30</v>
      </c>
      <c r="D101" s="11">
        <v>0.21</v>
      </c>
      <c r="E101" s="11">
        <v>0</v>
      </c>
      <c r="F101" s="11">
        <v>0.64</v>
      </c>
      <c r="G101" s="11">
        <v>0.5</v>
      </c>
      <c r="H101" s="11">
        <v>1.55</v>
      </c>
      <c r="I101" s="25">
        <v>12.653760431754</v>
      </c>
      <c r="J101" s="11">
        <v>0.23</v>
      </c>
      <c r="K101" s="11">
        <v>0.36</v>
      </c>
      <c r="L101" s="11">
        <v>0</v>
      </c>
      <c r="M101" s="11">
        <v>0</v>
      </c>
      <c r="N101" s="11">
        <v>0.69</v>
      </c>
      <c r="O101" s="11">
        <v>0.76</v>
      </c>
      <c r="P101" s="11">
        <v>0.11</v>
      </c>
      <c r="Q101" s="11">
        <v>0</v>
      </c>
      <c r="R101" s="11">
        <v>0</v>
      </c>
      <c r="S101" s="11">
        <v>0.04</v>
      </c>
      <c r="T101" s="11">
        <v>7.0000000000000007E-2</v>
      </c>
      <c r="U101" s="11">
        <v>0.7</v>
      </c>
      <c r="V101" s="11">
        <v>14.12</v>
      </c>
      <c r="W101" s="11">
        <v>1</v>
      </c>
      <c r="X101" s="11">
        <v>1.31</v>
      </c>
      <c r="Y101" s="11">
        <v>2.69</v>
      </c>
      <c r="Z101" s="11">
        <v>0.05</v>
      </c>
      <c r="AA101" s="11">
        <v>1.77</v>
      </c>
      <c r="AB101" s="11">
        <v>168.06</v>
      </c>
      <c r="AC101" s="11">
        <v>49.21</v>
      </c>
      <c r="AD101" s="11">
        <v>0.28000000000000003</v>
      </c>
      <c r="AE101" s="11">
        <v>0</v>
      </c>
      <c r="AF101" s="11">
        <v>0</v>
      </c>
      <c r="AG101" s="11">
        <v>0.04</v>
      </c>
      <c r="AH101" s="11">
        <v>0.1</v>
      </c>
      <c r="AI101" s="11">
        <v>0.05</v>
      </c>
      <c r="AJ101" s="12">
        <v>0</v>
      </c>
      <c r="AK101" s="12">
        <v>6.39</v>
      </c>
      <c r="AL101" s="12">
        <v>5.76</v>
      </c>
      <c r="AM101" s="12">
        <v>10.39</v>
      </c>
      <c r="AN101" s="12">
        <v>3.72</v>
      </c>
      <c r="AO101" s="12">
        <v>1.99</v>
      </c>
      <c r="AP101" s="12">
        <v>4.32</v>
      </c>
      <c r="AQ101" s="12">
        <v>1.4</v>
      </c>
      <c r="AR101" s="12">
        <v>6.5</v>
      </c>
      <c r="AS101" s="12">
        <v>4.82</v>
      </c>
      <c r="AT101" s="12">
        <v>5.49</v>
      </c>
      <c r="AU101" s="12">
        <v>6.61</v>
      </c>
      <c r="AV101" s="12">
        <v>2.67</v>
      </c>
      <c r="AW101" s="12">
        <v>4.68</v>
      </c>
      <c r="AX101" s="12">
        <v>40.67</v>
      </c>
      <c r="AY101" s="12">
        <v>0</v>
      </c>
      <c r="AZ101" s="12">
        <v>11.99</v>
      </c>
      <c r="BA101" s="12">
        <v>6.56</v>
      </c>
      <c r="BB101" s="12">
        <v>3.34</v>
      </c>
      <c r="BC101" s="12">
        <v>2.58</v>
      </c>
      <c r="BD101" s="12">
        <v>0.01</v>
      </c>
      <c r="BE101" s="12">
        <v>0</v>
      </c>
      <c r="BF101" s="12">
        <v>0</v>
      </c>
      <c r="BG101" s="12">
        <v>0.01</v>
      </c>
      <c r="BH101" s="12">
        <v>0.01</v>
      </c>
      <c r="BI101" s="12">
        <v>0.02</v>
      </c>
      <c r="BJ101" s="12">
        <v>0</v>
      </c>
      <c r="BK101" s="12">
        <v>0.1</v>
      </c>
      <c r="BL101" s="12">
        <v>0</v>
      </c>
      <c r="BM101" s="12">
        <v>0.04</v>
      </c>
      <c r="BN101" s="12">
        <v>0</v>
      </c>
      <c r="BO101" s="12">
        <v>0</v>
      </c>
      <c r="BP101" s="12">
        <v>0</v>
      </c>
      <c r="BQ101" s="12">
        <v>0</v>
      </c>
      <c r="BR101" s="12">
        <v>0.01</v>
      </c>
      <c r="BS101" s="12">
        <v>0.16</v>
      </c>
      <c r="BT101" s="12">
        <v>0</v>
      </c>
      <c r="BU101" s="12">
        <v>0</v>
      </c>
      <c r="BV101" s="12">
        <v>0.3</v>
      </c>
      <c r="BW101" s="12">
        <v>0</v>
      </c>
      <c r="BX101" s="12">
        <v>0</v>
      </c>
      <c r="BY101" s="12">
        <v>0</v>
      </c>
      <c r="BZ101" s="12">
        <v>0</v>
      </c>
      <c r="CA101" s="12">
        <v>0</v>
      </c>
      <c r="CB101" s="12">
        <v>30.85</v>
      </c>
      <c r="IV101"/>
      <c r="IW101"/>
      <c r="IX101"/>
      <c r="IY101"/>
      <c r="IZ101"/>
      <c r="JA101"/>
      <c r="JB101"/>
      <c r="JC101"/>
      <c r="JD101"/>
      <c r="JE101"/>
      <c r="JF101"/>
      <c r="JG101"/>
      <c r="JH101"/>
      <c r="JI101"/>
      <c r="JJ101"/>
      <c r="JK101"/>
      <c r="JL101"/>
      <c r="JM101"/>
      <c r="JN101"/>
      <c r="JO101"/>
      <c r="JP101"/>
      <c r="JQ101"/>
      <c r="JR101"/>
      <c r="JS101"/>
      <c r="JT101"/>
      <c r="JU101"/>
      <c r="JV101"/>
      <c r="JW101"/>
      <c r="JX101"/>
      <c r="JY101"/>
      <c r="JZ101"/>
      <c r="KA101"/>
      <c r="KB101"/>
      <c r="KC101"/>
      <c r="KD101"/>
      <c r="KE101"/>
      <c r="KF101"/>
      <c r="KG101"/>
      <c r="KH101"/>
      <c r="KI101"/>
      <c r="KJ101"/>
      <c r="KK101"/>
      <c r="KL101"/>
      <c r="KM101"/>
      <c r="KN101"/>
      <c r="KO101"/>
      <c r="KP101"/>
      <c r="KQ101"/>
      <c r="KR101"/>
      <c r="KS101"/>
      <c r="KT101"/>
      <c r="KU101"/>
      <c r="KV101"/>
      <c r="KW101"/>
      <c r="KX101"/>
      <c r="KY101"/>
      <c r="KZ101"/>
      <c r="LA101"/>
      <c r="LB101"/>
      <c r="LC101"/>
      <c r="LD101"/>
      <c r="LE101"/>
      <c r="LF101"/>
      <c r="LG101"/>
      <c r="LH101"/>
      <c r="LI101"/>
      <c r="LJ101"/>
      <c r="LK101"/>
      <c r="LL101"/>
      <c r="LM101"/>
      <c r="LN101"/>
      <c r="LO101"/>
      <c r="LP101"/>
      <c r="LQ101"/>
      <c r="LR101"/>
      <c r="LS101"/>
      <c r="LT101"/>
      <c r="LU101"/>
      <c r="LV101"/>
      <c r="LW101"/>
      <c r="LX101"/>
      <c r="LY101"/>
      <c r="LZ101"/>
      <c r="MA101"/>
      <c r="MB101"/>
      <c r="MC101"/>
      <c r="MD101"/>
      <c r="ME101"/>
      <c r="MF101"/>
      <c r="MG101"/>
      <c r="MH101"/>
      <c r="MI101"/>
      <c r="MJ101"/>
      <c r="MK101"/>
      <c r="ML101"/>
      <c r="MM101"/>
      <c r="MN101"/>
      <c r="MO101"/>
      <c r="MP101"/>
      <c r="MQ101"/>
      <c r="MR101"/>
      <c r="MS101"/>
      <c r="MT101"/>
      <c r="MU101"/>
      <c r="MV101"/>
      <c r="MW101"/>
      <c r="MX101"/>
      <c r="MY101"/>
      <c r="MZ101"/>
      <c r="NA101"/>
      <c r="NB101"/>
      <c r="NC101"/>
      <c r="ND101"/>
      <c r="NE101"/>
      <c r="NF101"/>
      <c r="NG101"/>
      <c r="NH101"/>
      <c r="NI101"/>
      <c r="NJ101"/>
      <c r="NK101"/>
      <c r="NL101"/>
      <c r="NM101"/>
      <c r="NN101"/>
      <c r="NO101"/>
      <c r="NP101"/>
      <c r="NQ101"/>
      <c r="NR101"/>
      <c r="NS101"/>
      <c r="NT101"/>
      <c r="NU101"/>
      <c r="NV101"/>
      <c r="NW101"/>
      <c r="NX101"/>
      <c r="NY101"/>
      <c r="NZ101"/>
      <c r="OA101"/>
      <c r="OB101"/>
      <c r="OC101"/>
      <c r="OD101"/>
      <c r="OE101"/>
      <c r="OF101"/>
      <c r="OG101"/>
      <c r="OH101"/>
      <c r="OI101"/>
      <c r="OJ101"/>
      <c r="OK101"/>
      <c r="OL101"/>
      <c r="OM101"/>
      <c r="ON101"/>
      <c r="OO101"/>
      <c r="OP101"/>
      <c r="OQ101"/>
      <c r="OR101"/>
      <c r="OS101"/>
      <c r="OT101"/>
      <c r="OU101"/>
      <c r="OV101"/>
      <c r="OW101"/>
      <c r="OX101"/>
      <c r="OY101"/>
      <c r="OZ101"/>
      <c r="PA101"/>
      <c r="PB101"/>
      <c r="PC101"/>
      <c r="PD101"/>
      <c r="PE101"/>
      <c r="PF101"/>
      <c r="PG101"/>
      <c r="PH101"/>
      <c r="PI101"/>
      <c r="PJ101"/>
      <c r="PK101"/>
      <c r="PL101"/>
      <c r="PM101"/>
      <c r="PN101"/>
      <c r="PO101"/>
      <c r="PP101"/>
      <c r="PQ101"/>
      <c r="PR101"/>
      <c r="PS101"/>
      <c r="PT101"/>
      <c r="PU101"/>
      <c r="PV101"/>
      <c r="PW101"/>
      <c r="PX101"/>
      <c r="PY101"/>
      <c r="PZ101"/>
      <c r="QA101"/>
      <c r="QB101"/>
      <c r="QC101"/>
      <c r="QD101"/>
      <c r="QE101"/>
      <c r="QF101"/>
      <c r="QG101"/>
      <c r="QH101"/>
      <c r="QI101"/>
      <c r="QJ101"/>
      <c r="QK101"/>
      <c r="QL101"/>
      <c r="QM101"/>
      <c r="QN101"/>
      <c r="QO101"/>
      <c r="QP101"/>
      <c r="QQ101"/>
      <c r="QR101"/>
      <c r="QS101"/>
      <c r="QT101"/>
      <c r="QU101"/>
      <c r="QV101"/>
      <c r="QW101"/>
      <c r="QX101"/>
      <c r="QY101"/>
      <c r="QZ101"/>
      <c r="RA101"/>
      <c r="RB101"/>
      <c r="RC101"/>
      <c r="RD101"/>
      <c r="RE101"/>
      <c r="RF101"/>
      <c r="RG101"/>
      <c r="RH101"/>
      <c r="RI101"/>
      <c r="RJ101"/>
      <c r="RK101"/>
      <c r="RL101"/>
      <c r="RM101"/>
      <c r="RN101"/>
      <c r="RO101"/>
      <c r="RP101"/>
      <c r="RQ101"/>
      <c r="RR101"/>
      <c r="RS101"/>
      <c r="RT101"/>
      <c r="RU101"/>
      <c r="RV101"/>
      <c r="RW101"/>
      <c r="RX101"/>
      <c r="RY101"/>
      <c r="RZ101"/>
      <c r="SA101"/>
      <c r="SB101"/>
      <c r="SC101"/>
      <c r="SD101"/>
      <c r="SE101"/>
      <c r="SF101"/>
      <c r="SG101"/>
      <c r="SH101"/>
      <c r="SI101"/>
      <c r="SJ101"/>
      <c r="SK101"/>
      <c r="SL101"/>
      <c r="SM101"/>
      <c r="SN101"/>
      <c r="SO101"/>
      <c r="SP101"/>
      <c r="SQ101"/>
      <c r="SR101"/>
      <c r="SS101"/>
      <c r="ST101"/>
      <c r="SU101"/>
      <c r="SV101"/>
      <c r="SW101"/>
      <c r="SX101"/>
      <c r="SY101"/>
      <c r="SZ101"/>
      <c r="TA101"/>
      <c r="TB101"/>
      <c r="TC101"/>
      <c r="TD101"/>
      <c r="TE101"/>
      <c r="TF101"/>
      <c r="TG101"/>
      <c r="TH101"/>
      <c r="TI101"/>
      <c r="TJ101"/>
      <c r="TK101"/>
      <c r="TL101"/>
      <c r="TM101"/>
      <c r="TN101"/>
      <c r="TO101"/>
      <c r="TP101"/>
      <c r="TQ101"/>
      <c r="TR101"/>
      <c r="TS101"/>
      <c r="TT101"/>
      <c r="TU101"/>
      <c r="TV101"/>
      <c r="TW101"/>
      <c r="TX101"/>
      <c r="TY101"/>
      <c r="TZ101"/>
      <c r="UA101"/>
      <c r="UB101"/>
      <c r="UC101"/>
      <c r="UD101"/>
      <c r="UE101"/>
      <c r="UF101"/>
      <c r="UG101"/>
      <c r="UH101"/>
      <c r="UI101"/>
      <c r="UJ101"/>
      <c r="UK101"/>
      <c r="UL101"/>
      <c r="UM101"/>
      <c r="UN101"/>
      <c r="UO101"/>
      <c r="UP101"/>
      <c r="UQ101"/>
      <c r="UR101"/>
      <c r="US101"/>
      <c r="UT101"/>
      <c r="UU101"/>
      <c r="UV101"/>
      <c r="UW101"/>
      <c r="UX101"/>
      <c r="UY101"/>
      <c r="UZ101"/>
      <c r="VA101"/>
      <c r="VB101"/>
      <c r="VC101"/>
      <c r="VD101"/>
      <c r="VE101"/>
      <c r="VF101"/>
      <c r="VG101"/>
      <c r="VH101"/>
      <c r="VI101"/>
      <c r="VJ101"/>
      <c r="VK101"/>
      <c r="VL101"/>
      <c r="VM101"/>
      <c r="VN101"/>
      <c r="VO101"/>
      <c r="VP101"/>
      <c r="VQ101"/>
      <c r="VR101"/>
      <c r="VS101"/>
      <c r="VT101"/>
      <c r="VU101"/>
      <c r="VV101"/>
      <c r="VW101"/>
      <c r="VX101"/>
      <c r="VY101"/>
      <c r="VZ101"/>
      <c r="WA101"/>
      <c r="WB101"/>
      <c r="WC101"/>
      <c r="WD101"/>
      <c r="WE101"/>
      <c r="WF101"/>
      <c r="WG101"/>
    </row>
    <row r="102" spans="1:605" s="12" customFormat="1" ht="12.75" customHeight="1">
      <c r="A102" s="9" t="str">
        <f>"46/3"</f>
        <v>46/3</v>
      </c>
      <c r="B102" s="10" t="s">
        <v>101</v>
      </c>
      <c r="C102" s="11" t="str">
        <f>"150"</f>
        <v>150</v>
      </c>
      <c r="D102" s="11">
        <v>5.3</v>
      </c>
      <c r="E102" s="11">
        <v>0.03</v>
      </c>
      <c r="F102" s="11">
        <v>2.98</v>
      </c>
      <c r="G102" s="11">
        <v>0.66</v>
      </c>
      <c r="H102" s="11">
        <v>34.11</v>
      </c>
      <c r="I102" s="25">
        <v>183.94017449999998</v>
      </c>
      <c r="J102" s="11">
        <v>1.87</v>
      </c>
      <c r="K102" s="11">
        <v>0.08</v>
      </c>
      <c r="L102" s="11">
        <v>0</v>
      </c>
      <c r="M102" s="11">
        <v>0</v>
      </c>
      <c r="N102" s="11">
        <v>0.97</v>
      </c>
      <c r="O102" s="11">
        <v>31.42</v>
      </c>
      <c r="P102" s="11">
        <v>1.72</v>
      </c>
      <c r="Q102" s="11">
        <v>0</v>
      </c>
      <c r="R102" s="11">
        <v>0</v>
      </c>
      <c r="S102" s="11">
        <v>0</v>
      </c>
      <c r="T102" s="11">
        <v>0.68</v>
      </c>
      <c r="U102" s="11">
        <v>147.26</v>
      </c>
      <c r="V102" s="11">
        <v>56.22</v>
      </c>
      <c r="W102" s="11">
        <v>10.53</v>
      </c>
      <c r="X102" s="11">
        <v>7.17</v>
      </c>
      <c r="Y102" s="11">
        <v>39.83</v>
      </c>
      <c r="Z102" s="11">
        <v>0.73</v>
      </c>
      <c r="AA102" s="11">
        <v>9</v>
      </c>
      <c r="AB102" s="11">
        <v>9</v>
      </c>
      <c r="AC102" s="11">
        <v>16.88</v>
      </c>
      <c r="AD102" s="11">
        <v>0.8</v>
      </c>
      <c r="AE102" s="11">
        <v>0.06</v>
      </c>
      <c r="AF102" s="11">
        <v>0.02</v>
      </c>
      <c r="AG102" s="11">
        <v>0.49</v>
      </c>
      <c r="AH102" s="11">
        <v>1.49</v>
      </c>
      <c r="AI102" s="11">
        <v>0</v>
      </c>
      <c r="AJ102" s="12">
        <v>0</v>
      </c>
      <c r="AK102" s="12">
        <v>229.67</v>
      </c>
      <c r="AL102" s="12">
        <v>209.98</v>
      </c>
      <c r="AM102" s="12">
        <v>393.39</v>
      </c>
      <c r="AN102" s="12">
        <v>122.87</v>
      </c>
      <c r="AO102" s="12">
        <v>74.91</v>
      </c>
      <c r="AP102" s="12">
        <v>152.19</v>
      </c>
      <c r="AQ102" s="12">
        <v>49.94</v>
      </c>
      <c r="AR102" s="12">
        <v>244.06</v>
      </c>
      <c r="AS102" s="12">
        <v>161.38999999999999</v>
      </c>
      <c r="AT102" s="12">
        <v>194.59</v>
      </c>
      <c r="AU102" s="12">
        <v>166.92</v>
      </c>
      <c r="AV102" s="12">
        <v>98.07</v>
      </c>
      <c r="AW102" s="12">
        <v>170.55</v>
      </c>
      <c r="AX102" s="12">
        <v>1497.86</v>
      </c>
      <c r="AY102" s="12">
        <v>0</v>
      </c>
      <c r="AZ102" s="12">
        <v>471.98</v>
      </c>
      <c r="BA102" s="12">
        <v>244.48</v>
      </c>
      <c r="BB102" s="12">
        <v>122.77</v>
      </c>
      <c r="BC102" s="12">
        <v>97.19</v>
      </c>
      <c r="BD102" s="12">
        <v>0.09</v>
      </c>
      <c r="BE102" s="12">
        <v>0.04</v>
      </c>
      <c r="BF102" s="12">
        <v>0.02</v>
      </c>
      <c r="BG102" s="12">
        <v>0.05</v>
      </c>
      <c r="BH102" s="12">
        <v>0.06</v>
      </c>
      <c r="BI102" s="12">
        <v>0.26</v>
      </c>
      <c r="BJ102" s="12">
        <v>0</v>
      </c>
      <c r="BK102" s="12">
        <v>0.81</v>
      </c>
      <c r="BL102" s="12">
        <v>0</v>
      </c>
      <c r="BM102" s="12">
        <v>0.23</v>
      </c>
      <c r="BN102" s="12">
        <v>0</v>
      </c>
      <c r="BO102" s="12">
        <v>0</v>
      </c>
      <c r="BP102" s="12">
        <v>0</v>
      </c>
      <c r="BQ102" s="12">
        <v>0.05</v>
      </c>
      <c r="BR102" s="12">
        <v>0.08</v>
      </c>
      <c r="BS102" s="12">
        <v>0.6</v>
      </c>
      <c r="BT102" s="12">
        <v>0</v>
      </c>
      <c r="BU102" s="12">
        <v>0</v>
      </c>
      <c r="BV102" s="12">
        <v>0.24</v>
      </c>
      <c r="BW102" s="12">
        <v>0.01</v>
      </c>
      <c r="BX102" s="12">
        <v>0</v>
      </c>
      <c r="BY102" s="12">
        <v>0</v>
      </c>
      <c r="BZ102" s="12">
        <v>0</v>
      </c>
      <c r="CA102" s="12">
        <v>0</v>
      </c>
      <c r="CB102" s="12">
        <v>7.57</v>
      </c>
      <c r="IV102"/>
      <c r="IW102"/>
      <c r="IX102"/>
      <c r="IY102"/>
      <c r="IZ102"/>
      <c r="JA102"/>
      <c r="JB102"/>
      <c r="JC102"/>
      <c r="JD102"/>
      <c r="JE102"/>
      <c r="JF102"/>
      <c r="JG102"/>
      <c r="JH102"/>
      <c r="JI102"/>
      <c r="JJ102"/>
      <c r="JK102"/>
      <c r="JL102"/>
      <c r="JM102"/>
      <c r="JN102"/>
      <c r="JO102"/>
      <c r="JP102"/>
      <c r="JQ102"/>
      <c r="JR102"/>
      <c r="JS102"/>
      <c r="JT102"/>
      <c r="JU102"/>
      <c r="JV102"/>
      <c r="JW102"/>
      <c r="JX102"/>
      <c r="JY102"/>
      <c r="JZ102"/>
      <c r="KA102"/>
      <c r="KB102"/>
      <c r="KC102"/>
      <c r="KD102"/>
      <c r="KE102"/>
      <c r="KF102"/>
      <c r="KG102"/>
      <c r="KH102"/>
      <c r="KI102"/>
      <c r="KJ102"/>
      <c r="KK102"/>
      <c r="KL102"/>
      <c r="KM102"/>
      <c r="KN102"/>
      <c r="KO102"/>
      <c r="KP102"/>
      <c r="KQ102"/>
      <c r="KR102"/>
      <c r="KS102"/>
      <c r="KT102"/>
      <c r="KU102"/>
      <c r="KV102"/>
      <c r="KW102"/>
      <c r="KX102"/>
      <c r="KY102"/>
      <c r="KZ102"/>
      <c r="LA102"/>
      <c r="LB102"/>
      <c r="LC102"/>
      <c r="LD102"/>
      <c r="LE102"/>
      <c r="LF102"/>
      <c r="LG102"/>
      <c r="LH102"/>
      <c r="LI102"/>
      <c r="LJ102"/>
      <c r="LK102"/>
      <c r="LL102"/>
      <c r="LM102"/>
      <c r="LN102"/>
      <c r="LO102"/>
      <c r="LP102"/>
      <c r="LQ102"/>
      <c r="LR102"/>
      <c r="LS102"/>
      <c r="LT102"/>
      <c r="LU102"/>
      <c r="LV102"/>
      <c r="LW102"/>
      <c r="LX102"/>
      <c r="LY102"/>
      <c r="LZ102"/>
      <c r="MA102"/>
      <c r="MB102"/>
      <c r="MC102"/>
      <c r="MD102"/>
      <c r="ME102"/>
      <c r="MF102"/>
      <c r="MG102"/>
      <c r="MH102"/>
      <c r="MI102"/>
      <c r="MJ102"/>
      <c r="MK102"/>
      <c r="ML102"/>
      <c r="MM102"/>
      <c r="MN102"/>
      <c r="MO102"/>
      <c r="MP102"/>
      <c r="MQ102"/>
      <c r="MR102"/>
      <c r="MS102"/>
      <c r="MT102"/>
      <c r="MU102"/>
      <c r="MV102"/>
      <c r="MW102"/>
      <c r="MX102"/>
      <c r="MY102"/>
      <c r="MZ102"/>
      <c r="NA102"/>
      <c r="NB102"/>
      <c r="NC102"/>
      <c r="ND102"/>
      <c r="NE102"/>
      <c r="NF102"/>
      <c r="NG102"/>
      <c r="NH102"/>
      <c r="NI102"/>
      <c r="NJ102"/>
      <c r="NK102"/>
      <c r="NL102"/>
      <c r="NM102"/>
      <c r="NN102"/>
      <c r="NO102"/>
      <c r="NP102"/>
      <c r="NQ102"/>
      <c r="NR102"/>
      <c r="NS102"/>
      <c r="NT102"/>
      <c r="NU102"/>
      <c r="NV102"/>
      <c r="NW102"/>
      <c r="NX102"/>
      <c r="NY102"/>
      <c r="NZ102"/>
      <c r="OA102"/>
      <c r="OB102"/>
      <c r="OC102"/>
      <c r="OD102"/>
      <c r="OE102"/>
      <c r="OF102"/>
      <c r="OG102"/>
      <c r="OH102"/>
      <c r="OI102"/>
      <c r="OJ102"/>
      <c r="OK102"/>
      <c r="OL102"/>
      <c r="OM102"/>
      <c r="ON102"/>
      <c r="OO102"/>
      <c r="OP102"/>
      <c r="OQ102"/>
      <c r="OR102"/>
      <c r="OS102"/>
      <c r="OT102"/>
      <c r="OU102"/>
      <c r="OV102"/>
      <c r="OW102"/>
      <c r="OX102"/>
      <c r="OY102"/>
      <c r="OZ102"/>
      <c r="PA102"/>
      <c r="PB102"/>
      <c r="PC102"/>
      <c r="PD102"/>
      <c r="PE102"/>
      <c r="PF102"/>
      <c r="PG102"/>
      <c r="PH102"/>
      <c r="PI102"/>
      <c r="PJ102"/>
      <c r="PK102"/>
      <c r="PL102"/>
      <c r="PM102"/>
      <c r="PN102"/>
      <c r="PO102"/>
      <c r="PP102"/>
      <c r="PQ102"/>
      <c r="PR102"/>
      <c r="PS102"/>
      <c r="PT102"/>
      <c r="PU102"/>
      <c r="PV102"/>
      <c r="PW102"/>
      <c r="PX102"/>
      <c r="PY102"/>
      <c r="PZ102"/>
      <c r="QA102"/>
      <c r="QB102"/>
      <c r="QC102"/>
      <c r="QD102"/>
      <c r="QE102"/>
      <c r="QF102"/>
      <c r="QG102"/>
      <c r="QH102"/>
      <c r="QI102"/>
      <c r="QJ102"/>
      <c r="QK102"/>
      <c r="QL102"/>
      <c r="QM102"/>
      <c r="QN102"/>
      <c r="QO102"/>
      <c r="QP102"/>
      <c r="QQ102"/>
      <c r="QR102"/>
      <c r="QS102"/>
      <c r="QT102"/>
      <c r="QU102"/>
      <c r="QV102"/>
      <c r="QW102"/>
      <c r="QX102"/>
      <c r="QY102"/>
      <c r="QZ102"/>
      <c r="RA102"/>
      <c r="RB102"/>
      <c r="RC102"/>
      <c r="RD102"/>
      <c r="RE102"/>
      <c r="RF102"/>
      <c r="RG102"/>
      <c r="RH102"/>
      <c r="RI102"/>
      <c r="RJ102"/>
      <c r="RK102"/>
      <c r="RL102"/>
      <c r="RM102"/>
      <c r="RN102"/>
      <c r="RO102"/>
      <c r="RP102"/>
      <c r="RQ102"/>
      <c r="RR102"/>
      <c r="RS102"/>
      <c r="RT102"/>
      <c r="RU102"/>
      <c r="RV102"/>
      <c r="RW102"/>
      <c r="RX102"/>
      <c r="RY102"/>
      <c r="RZ102"/>
      <c r="SA102"/>
      <c r="SB102"/>
      <c r="SC102"/>
      <c r="SD102"/>
      <c r="SE102"/>
      <c r="SF102"/>
      <c r="SG102"/>
      <c r="SH102"/>
      <c r="SI102"/>
      <c r="SJ102"/>
      <c r="SK102"/>
      <c r="SL102"/>
      <c r="SM102"/>
      <c r="SN102"/>
      <c r="SO102"/>
      <c r="SP102"/>
      <c r="SQ102"/>
      <c r="SR102"/>
      <c r="SS102"/>
      <c r="ST102"/>
      <c r="SU102"/>
      <c r="SV102"/>
      <c r="SW102"/>
      <c r="SX102"/>
      <c r="SY102"/>
      <c r="SZ102"/>
      <c r="TA102"/>
      <c r="TB102"/>
      <c r="TC102"/>
      <c r="TD102"/>
      <c r="TE102"/>
      <c r="TF102"/>
      <c r="TG102"/>
      <c r="TH102"/>
      <c r="TI102"/>
      <c r="TJ102"/>
      <c r="TK102"/>
      <c r="TL102"/>
      <c r="TM102"/>
      <c r="TN102"/>
      <c r="TO102"/>
      <c r="TP102"/>
      <c r="TQ102"/>
      <c r="TR102"/>
      <c r="TS102"/>
      <c r="TT102"/>
      <c r="TU102"/>
      <c r="TV102"/>
      <c r="TW102"/>
      <c r="TX102"/>
      <c r="TY102"/>
      <c r="TZ102"/>
      <c r="UA102"/>
      <c r="UB102"/>
      <c r="UC102"/>
      <c r="UD102"/>
      <c r="UE102"/>
      <c r="UF102"/>
      <c r="UG102"/>
      <c r="UH102"/>
      <c r="UI102"/>
      <c r="UJ102"/>
      <c r="UK102"/>
      <c r="UL102"/>
      <c r="UM102"/>
      <c r="UN102"/>
      <c r="UO102"/>
      <c r="UP102"/>
      <c r="UQ102"/>
      <c r="UR102"/>
      <c r="US102"/>
      <c r="UT102"/>
      <c r="UU102"/>
      <c r="UV102"/>
      <c r="UW102"/>
      <c r="UX102"/>
      <c r="UY102"/>
      <c r="UZ102"/>
      <c r="VA102"/>
      <c r="VB102"/>
      <c r="VC102"/>
      <c r="VD102"/>
      <c r="VE102"/>
      <c r="VF102"/>
      <c r="VG102"/>
      <c r="VH102"/>
      <c r="VI102"/>
      <c r="VJ102"/>
      <c r="VK102"/>
      <c r="VL102"/>
      <c r="VM102"/>
      <c r="VN102"/>
      <c r="VO102"/>
      <c r="VP102"/>
      <c r="VQ102"/>
      <c r="VR102"/>
      <c r="VS102"/>
      <c r="VT102"/>
      <c r="VU102"/>
      <c r="VV102"/>
      <c r="VW102"/>
      <c r="VX102"/>
      <c r="VY102"/>
      <c r="VZ102"/>
      <c r="WA102"/>
      <c r="WB102"/>
      <c r="WC102"/>
      <c r="WD102"/>
      <c r="WE102"/>
      <c r="WF102"/>
      <c r="WG102"/>
    </row>
    <row r="103" spans="1:605" s="12" customFormat="1" ht="12.75" customHeight="1">
      <c r="A103" s="9" t="str">
        <f>"27/10"</f>
        <v>27/10</v>
      </c>
      <c r="B103" s="10" t="s">
        <v>90</v>
      </c>
      <c r="C103" s="11" t="str">
        <f>"200"</f>
        <v>200</v>
      </c>
      <c r="D103" s="11">
        <v>0.08</v>
      </c>
      <c r="E103" s="11">
        <v>0</v>
      </c>
      <c r="F103" s="11">
        <v>0.02</v>
      </c>
      <c r="G103" s="11">
        <v>0.02</v>
      </c>
      <c r="H103" s="11">
        <v>9.84</v>
      </c>
      <c r="I103" s="25">
        <v>37.802231999999989</v>
      </c>
      <c r="J103" s="11">
        <v>0</v>
      </c>
      <c r="K103" s="11">
        <v>0</v>
      </c>
      <c r="L103" s="11">
        <v>0</v>
      </c>
      <c r="M103" s="11">
        <v>0</v>
      </c>
      <c r="N103" s="11">
        <v>9.8000000000000007</v>
      </c>
      <c r="O103" s="11">
        <v>0</v>
      </c>
      <c r="P103" s="11">
        <v>0.04</v>
      </c>
      <c r="Q103" s="11">
        <v>0</v>
      </c>
      <c r="R103" s="11">
        <v>0</v>
      </c>
      <c r="S103" s="11">
        <v>0</v>
      </c>
      <c r="T103" s="11">
        <v>0.03</v>
      </c>
      <c r="U103" s="11">
        <v>0.1</v>
      </c>
      <c r="V103" s="11">
        <v>0.3</v>
      </c>
      <c r="W103" s="11">
        <v>0.28999999999999998</v>
      </c>
      <c r="X103" s="11">
        <v>0</v>
      </c>
      <c r="Y103" s="11">
        <v>0</v>
      </c>
      <c r="Z103" s="11">
        <v>0.03</v>
      </c>
      <c r="AA103" s="11">
        <v>0</v>
      </c>
      <c r="AB103" s="11">
        <v>0</v>
      </c>
      <c r="AC103" s="11">
        <v>0</v>
      </c>
      <c r="AD103" s="11">
        <v>0</v>
      </c>
      <c r="AE103" s="11">
        <v>0</v>
      </c>
      <c r="AF103" s="11">
        <v>0</v>
      </c>
      <c r="AG103" s="11">
        <v>0</v>
      </c>
      <c r="AH103" s="11">
        <v>0</v>
      </c>
      <c r="AI103" s="11">
        <v>0</v>
      </c>
      <c r="AJ103" s="12">
        <v>0</v>
      </c>
      <c r="AK103" s="12">
        <v>0</v>
      </c>
      <c r="AL103" s="12">
        <v>0</v>
      </c>
      <c r="AM103" s="12">
        <v>0</v>
      </c>
      <c r="AN103" s="12">
        <v>0</v>
      </c>
      <c r="AO103" s="12">
        <v>0</v>
      </c>
      <c r="AP103" s="12">
        <v>0</v>
      </c>
      <c r="AQ103" s="12">
        <v>0</v>
      </c>
      <c r="AR103" s="12">
        <v>0</v>
      </c>
      <c r="AS103" s="12">
        <v>0</v>
      </c>
      <c r="AT103" s="12">
        <v>0</v>
      </c>
      <c r="AU103" s="12">
        <v>0</v>
      </c>
      <c r="AV103" s="12">
        <v>0</v>
      </c>
      <c r="AW103" s="12">
        <v>0</v>
      </c>
      <c r="AX103" s="12">
        <v>0</v>
      </c>
      <c r="AY103" s="12">
        <v>0</v>
      </c>
      <c r="AZ103" s="12">
        <v>0</v>
      </c>
      <c r="BA103" s="12">
        <v>0</v>
      </c>
      <c r="BB103" s="12">
        <v>0</v>
      </c>
      <c r="BC103" s="12">
        <v>0</v>
      </c>
      <c r="BD103" s="12">
        <v>0</v>
      </c>
      <c r="BE103" s="12">
        <v>0</v>
      </c>
      <c r="BF103" s="12">
        <v>0</v>
      </c>
      <c r="BG103" s="12">
        <v>0</v>
      </c>
      <c r="BH103" s="12">
        <v>0</v>
      </c>
      <c r="BI103" s="12">
        <v>0</v>
      </c>
      <c r="BJ103" s="12">
        <v>0</v>
      </c>
      <c r="BK103" s="12">
        <v>0</v>
      </c>
      <c r="BL103" s="12">
        <v>0</v>
      </c>
      <c r="BM103" s="12">
        <v>0</v>
      </c>
      <c r="BN103" s="12">
        <v>0</v>
      </c>
      <c r="BO103" s="12">
        <v>0</v>
      </c>
      <c r="BP103" s="12">
        <v>0</v>
      </c>
      <c r="BQ103" s="12">
        <v>0</v>
      </c>
      <c r="BR103" s="12">
        <v>0</v>
      </c>
      <c r="BS103" s="12">
        <v>0</v>
      </c>
      <c r="BT103" s="12">
        <v>0</v>
      </c>
      <c r="BU103" s="12">
        <v>0</v>
      </c>
      <c r="BV103" s="12">
        <v>0</v>
      </c>
      <c r="BW103" s="12">
        <v>0</v>
      </c>
      <c r="BX103" s="12">
        <v>0</v>
      </c>
      <c r="BY103" s="12">
        <v>0</v>
      </c>
      <c r="BZ103" s="12">
        <v>0</v>
      </c>
      <c r="CA103" s="12">
        <v>0</v>
      </c>
      <c r="CB103" s="12">
        <v>200.04</v>
      </c>
      <c r="IV103"/>
      <c r="IW103"/>
      <c r="IX103"/>
      <c r="IY103"/>
      <c r="IZ103"/>
      <c r="JA103"/>
      <c r="JB103"/>
      <c r="JC103"/>
      <c r="JD103"/>
      <c r="JE103"/>
      <c r="JF103"/>
      <c r="JG103"/>
      <c r="JH103"/>
      <c r="JI103"/>
      <c r="JJ103"/>
      <c r="JK103"/>
      <c r="JL103"/>
      <c r="JM103"/>
      <c r="JN103"/>
      <c r="JO103"/>
      <c r="JP103"/>
      <c r="JQ103"/>
      <c r="JR103"/>
      <c r="JS103"/>
      <c r="JT103"/>
      <c r="JU103"/>
      <c r="JV103"/>
      <c r="JW103"/>
      <c r="JX103"/>
      <c r="JY103"/>
      <c r="JZ103"/>
      <c r="KA103"/>
      <c r="KB103"/>
      <c r="KC103"/>
      <c r="KD103"/>
      <c r="KE103"/>
      <c r="KF103"/>
      <c r="KG103"/>
      <c r="KH103"/>
      <c r="KI103"/>
      <c r="KJ103"/>
      <c r="KK103"/>
      <c r="KL103"/>
      <c r="KM103"/>
      <c r="KN103"/>
      <c r="KO103"/>
      <c r="KP103"/>
      <c r="KQ103"/>
      <c r="KR103"/>
      <c r="KS103"/>
      <c r="KT103"/>
      <c r="KU103"/>
      <c r="KV103"/>
      <c r="KW103"/>
      <c r="KX103"/>
      <c r="KY103"/>
      <c r="KZ103"/>
      <c r="LA103"/>
      <c r="LB103"/>
      <c r="LC103"/>
      <c r="LD103"/>
      <c r="LE103"/>
      <c r="LF103"/>
      <c r="LG103"/>
      <c r="LH103"/>
      <c r="LI103"/>
      <c r="LJ103"/>
      <c r="LK103"/>
      <c r="LL103"/>
      <c r="LM103"/>
      <c r="LN103"/>
      <c r="LO103"/>
      <c r="LP103"/>
      <c r="LQ103"/>
      <c r="LR103"/>
      <c r="LS103"/>
      <c r="LT103"/>
      <c r="LU103"/>
      <c r="LV103"/>
      <c r="LW103"/>
      <c r="LX103"/>
      <c r="LY103"/>
      <c r="LZ103"/>
      <c r="MA103"/>
      <c r="MB103"/>
      <c r="MC103"/>
      <c r="MD103"/>
      <c r="ME103"/>
      <c r="MF103"/>
      <c r="MG103"/>
      <c r="MH103"/>
      <c r="MI103"/>
      <c r="MJ103"/>
      <c r="MK103"/>
      <c r="ML103"/>
      <c r="MM103"/>
      <c r="MN103"/>
      <c r="MO103"/>
      <c r="MP103"/>
      <c r="MQ103"/>
      <c r="MR103"/>
      <c r="MS103"/>
      <c r="MT103"/>
      <c r="MU103"/>
      <c r="MV103"/>
      <c r="MW103"/>
      <c r="MX103"/>
      <c r="MY103"/>
      <c r="MZ103"/>
      <c r="NA103"/>
      <c r="NB103"/>
      <c r="NC103"/>
      <c r="ND103"/>
      <c r="NE103"/>
      <c r="NF103"/>
      <c r="NG103"/>
      <c r="NH103"/>
      <c r="NI103"/>
      <c r="NJ103"/>
      <c r="NK103"/>
      <c r="NL103"/>
      <c r="NM103"/>
      <c r="NN103"/>
      <c r="NO103"/>
      <c r="NP103"/>
      <c r="NQ103"/>
      <c r="NR103"/>
      <c r="NS103"/>
      <c r="NT103"/>
      <c r="NU103"/>
      <c r="NV103"/>
      <c r="NW103"/>
      <c r="NX103"/>
      <c r="NY103"/>
      <c r="NZ103"/>
      <c r="OA103"/>
      <c r="OB103"/>
      <c r="OC103"/>
      <c r="OD103"/>
      <c r="OE103"/>
      <c r="OF103"/>
      <c r="OG103"/>
      <c r="OH103"/>
      <c r="OI103"/>
      <c r="OJ103"/>
      <c r="OK103"/>
      <c r="OL103"/>
      <c r="OM103"/>
      <c r="ON103"/>
      <c r="OO103"/>
      <c r="OP103"/>
      <c r="OQ103"/>
      <c r="OR103"/>
      <c r="OS103"/>
      <c r="OT103"/>
      <c r="OU103"/>
      <c r="OV103"/>
      <c r="OW103"/>
      <c r="OX103"/>
      <c r="OY103"/>
      <c r="OZ103"/>
      <c r="PA103"/>
      <c r="PB103"/>
      <c r="PC103"/>
      <c r="PD103"/>
      <c r="PE103"/>
      <c r="PF103"/>
      <c r="PG103"/>
      <c r="PH103"/>
      <c r="PI103"/>
      <c r="PJ103"/>
      <c r="PK103"/>
      <c r="PL103"/>
      <c r="PM103"/>
      <c r="PN103"/>
      <c r="PO103"/>
      <c r="PP103"/>
      <c r="PQ103"/>
      <c r="PR103"/>
      <c r="PS103"/>
      <c r="PT103"/>
      <c r="PU103"/>
      <c r="PV103"/>
      <c r="PW103"/>
      <c r="PX103"/>
      <c r="PY103"/>
      <c r="PZ103"/>
      <c r="QA103"/>
      <c r="QB103"/>
      <c r="QC103"/>
      <c r="QD103"/>
      <c r="QE103"/>
      <c r="QF103"/>
      <c r="QG103"/>
      <c r="QH103"/>
      <c r="QI103"/>
      <c r="QJ103"/>
      <c r="QK103"/>
      <c r="QL103"/>
      <c r="QM103"/>
      <c r="QN103"/>
      <c r="QO103"/>
      <c r="QP103"/>
      <c r="QQ103"/>
      <c r="QR103"/>
      <c r="QS103"/>
      <c r="QT103"/>
      <c r="QU103"/>
      <c r="QV103"/>
      <c r="QW103"/>
      <c r="QX103"/>
      <c r="QY103"/>
      <c r="QZ103"/>
      <c r="RA103"/>
      <c r="RB103"/>
      <c r="RC103"/>
      <c r="RD103"/>
      <c r="RE103"/>
      <c r="RF103"/>
      <c r="RG103"/>
      <c r="RH103"/>
      <c r="RI103"/>
      <c r="RJ103"/>
      <c r="RK103"/>
      <c r="RL103"/>
      <c r="RM103"/>
      <c r="RN103"/>
      <c r="RO103"/>
      <c r="RP103"/>
      <c r="RQ103"/>
      <c r="RR103"/>
      <c r="RS103"/>
      <c r="RT103"/>
      <c r="RU103"/>
      <c r="RV103"/>
      <c r="RW103"/>
      <c r="RX103"/>
      <c r="RY103"/>
      <c r="RZ103"/>
      <c r="SA103"/>
      <c r="SB103"/>
      <c r="SC103"/>
      <c r="SD103"/>
      <c r="SE103"/>
      <c r="SF103"/>
      <c r="SG103"/>
      <c r="SH103"/>
      <c r="SI103"/>
      <c r="SJ103"/>
      <c r="SK103"/>
      <c r="SL103"/>
      <c r="SM103"/>
      <c r="SN103"/>
      <c r="SO103"/>
      <c r="SP103"/>
      <c r="SQ103"/>
      <c r="SR103"/>
      <c r="SS103"/>
      <c r="ST103"/>
      <c r="SU103"/>
      <c r="SV103"/>
      <c r="SW103"/>
      <c r="SX103"/>
      <c r="SY103"/>
      <c r="SZ103"/>
      <c r="TA103"/>
      <c r="TB103"/>
      <c r="TC103"/>
      <c r="TD103"/>
      <c r="TE103"/>
      <c r="TF103"/>
      <c r="TG103"/>
      <c r="TH103"/>
      <c r="TI103"/>
      <c r="TJ103"/>
      <c r="TK103"/>
      <c r="TL103"/>
      <c r="TM103"/>
      <c r="TN103"/>
      <c r="TO103"/>
      <c r="TP103"/>
      <c r="TQ103"/>
      <c r="TR103"/>
      <c r="TS103"/>
      <c r="TT103"/>
      <c r="TU103"/>
      <c r="TV103"/>
      <c r="TW103"/>
      <c r="TX103"/>
      <c r="TY103"/>
      <c r="TZ103"/>
      <c r="UA103"/>
      <c r="UB103"/>
      <c r="UC103"/>
      <c r="UD103"/>
      <c r="UE103"/>
      <c r="UF103"/>
      <c r="UG103"/>
      <c r="UH103"/>
      <c r="UI103"/>
      <c r="UJ103"/>
      <c r="UK103"/>
      <c r="UL103"/>
      <c r="UM103"/>
      <c r="UN103"/>
      <c r="UO103"/>
      <c r="UP103"/>
      <c r="UQ103"/>
      <c r="UR103"/>
      <c r="US103"/>
      <c r="UT103"/>
      <c r="UU103"/>
      <c r="UV103"/>
      <c r="UW103"/>
      <c r="UX103"/>
      <c r="UY103"/>
      <c r="UZ103"/>
      <c r="VA103"/>
      <c r="VB103"/>
      <c r="VC103"/>
      <c r="VD103"/>
      <c r="VE103"/>
      <c r="VF103"/>
      <c r="VG103"/>
      <c r="VH103"/>
      <c r="VI103"/>
      <c r="VJ103"/>
      <c r="VK103"/>
      <c r="VL103"/>
      <c r="VM103"/>
      <c r="VN103"/>
      <c r="VO103"/>
      <c r="VP103"/>
      <c r="VQ103"/>
      <c r="VR103"/>
      <c r="VS103"/>
      <c r="VT103"/>
      <c r="VU103"/>
      <c r="VV103"/>
      <c r="VW103"/>
      <c r="VX103"/>
      <c r="VY103"/>
      <c r="VZ103"/>
      <c r="WA103"/>
      <c r="WB103"/>
      <c r="WC103"/>
      <c r="WD103"/>
      <c r="WE103"/>
      <c r="WF103"/>
      <c r="WG103"/>
    </row>
    <row r="104" spans="1:605" s="12" customFormat="1" ht="12.75" customHeight="1">
      <c r="A104" s="9" t="str">
        <f>"пром."</f>
        <v>пром.</v>
      </c>
      <c r="B104" s="10" t="s">
        <v>91</v>
      </c>
      <c r="C104" s="11" t="str">
        <f>"25"</f>
        <v>25</v>
      </c>
      <c r="D104" s="11">
        <v>1.67</v>
      </c>
      <c r="E104" s="11">
        <v>0</v>
      </c>
      <c r="F104" s="11">
        <v>0.18</v>
      </c>
      <c r="G104" s="11">
        <v>0</v>
      </c>
      <c r="H104" s="11">
        <v>12.55</v>
      </c>
      <c r="I104" s="25">
        <v>52.635800000000003</v>
      </c>
      <c r="J104" s="11">
        <v>0</v>
      </c>
      <c r="K104" s="11">
        <v>0</v>
      </c>
      <c r="L104" s="11">
        <v>0</v>
      </c>
      <c r="M104" s="11">
        <v>0</v>
      </c>
      <c r="N104" s="11">
        <v>10.7</v>
      </c>
      <c r="O104" s="11">
        <v>0</v>
      </c>
      <c r="P104" s="11">
        <v>1.85</v>
      </c>
      <c r="Q104" s="11">
        <v>0</v>
      </c>
      <c r="R104" s="11">
        <v>0</v>
      </c>
      <c r="S104" s="11">
        <v>0</v>
      </c>
      <c r="T104" s="11">
        <v>3.01</v>
      </c>
      <c r="U104" s="11">
        <v>10.08</v>
      </c>
      <c r="V104" s="11">
        <v>468.1</v>
      </c>
      <c r="W104" s="11">
        <v>185.09</v>
      </c>
      <c r="X104" s="11">
        <v>58.12</v>
      </c>
      <c r="Y104" s="11">
        <v>52.43</v>
      </c>
      <c r="Z104" s="11">
        <v>6.22</v>
      </c>
      <c r="AA104" s="11">
        <v>840</v>
      </c>
      <c r="AB104" s="11">
        <v>0</v>
      </c>
      <c r="AC104" s="11">
        <v>52.5</v>
      </c>
      <c r="AD104" s="11">
        <v>0.42</v>
      </c>
      <c r="AE104" s="11">
        <v>0.05</v>
      </c>
      <c r="AF104" s="11">
        <v>0.27</v>
      </c>
      <c r="AG104" s="11">
        <v>0</v>
      </c>
      <c r="AH104" s="11">
        <v>2.2400000000000002</v>
      </c>
      <c r="AI104" s="11">
        <v>12.5</v>
      </c>
      <c r="AJ104" s="12">
        <v>0</v>
      </c>
      <c r="AK104" s="12">
        <v>0</v>
      </c>
      <c r="AL104" s="12">
        <v>0</v>
      </c>
      <c r="AM104" s="12">
        <v>0</v>
      </c>
      <c r="AN104" s="12">
        <v>0</v>
      </c>
      <c r="AO104" s="12">
        <v>0</v>
      </c>
      <c r="AP104" s="12">
        <v>0</v>
      </c>
      <c r="AQ104" s="12">
        <v>0</v>
      </c>
      <c r="AR104" s="12">
        <v>0</v>
      </c>
      <c r="AS104" s="12">
        <v>0</v>
      </c>
      <c r="AT104" s="12">
        <v>0</v>
      </c>
      <c r="AU104" s="12">
        <v>0</v>
      </c>
      <c r="AV104" s="12">
        <v>0</v>
      </c>
      <c r="AW104" s="12">
        <v>0</v>
      </c>
      <c r="AX104" s="12">
        <v>0</v>
      </c>
      <c r="AY104" s="12">
        <v>0</v>
      </c>
      <c r="AZ104" s="12">
        <v>0</v>
      </c>
      <c r="BA104" s="12">
        <v>0</v>
      </c>
      <c r="BB104" s="12">
        <v>0</v>
      </c>
      <c r="BC104" s="12">
        <v>0</v>
      </c>
      <c r="BD104" s="12">
        <v>0</v>
      </c>
      <c r="BE104" s="12">
        <v>0</v>
      </c>
      <c r="BF104" s="12">
        <v>0</v>
      </c>
      <c r="BG104" s="12">
        <v>0.01</v>
      </c>
      <c r="BH104" s="12">
        <v>0</v>
      </c>
      <c r="BI104" s="12">
        <v>0.02</v>
      </c>
      <c r="BJ104" s="12">
        <v>0</v>
      </c>
      <c r="BK104" s="12">
        <v>0.22</v>
      </c>
      <c r="BL104" s="12">
        <v>0</v>
      </c>
      <c r="BM104" s="12">
        <v>7.0000000000000007E-2</v>
      </c>
      <c r="BN104" s="12">
        <v>0</v>
      </c>
      <c r="BO104" s="12">
        <v>0</v>
      </c>
      <c r="BP104" s="12">
        <v>0</v>
      </c>
      <c r="BQ104" s="12">
        <v>0</v>
      </c>
      <c r="BR104" s="12">
        <v>0.02</v>
      </c>
      <c r="BS104" s="12">
        <v>7.0000000000000007E-2</v>
      </c>
      <c r="BT104" s="12">
        <v>0</v>
      </c>
      <c r="BU104" s="12">
        <v>0</v>
      </c>
      <c r="BV104" s="12">
        <v>0.14000000000000001</v>
      </c>
      <c r="BW104" s="12">
        <v>0.54</v>
      </c>
      <c r="BX104" s="12">
        <v>0</v>
      </c>
      <c r="BY104" s="12">
        <v>0</v>
      </c>
      <c r="BZ104" s="12">
        <v>0</v>
      </c>
      <c r="CA104" s="12">
        <v>0</v>
      </c>
      <c r="CB104" s="12">
        <v>2</v>
      </c>
      <c r="IV104"/>
      <c r="IW104"/>
      <c r="IX104"/>
      <c r="IY104"/>
      <c r="IZ104"/>
      <c r="JA104"/>
      <c r="JB104"/>
      <c r="JC104"/>
      <c r="JD104"/>
      <c r="JE104"/>
      <c r="JF104"/>
      <c r="JG104"/>
      <c r="JH104"/>
      <c r="JI104"/>
      <c r="JJ104"/>
      <c r="JK104"/>
      <c r="JL104"/>
      <c r="JM104"/>
      <c r="JN104"/>
      <c r="JO104"/>
      <c r="JP104"/>
      <c r="JQ104"/>
      <c r="JR104"/>
      <c r="JS104"/>
      <c r="JT104"/>
      <c r="JU104"/>
      <c r="JV104"/>
      <c r="JW104"/>
      <c r="JX104"/>
      <c r="JY104"/>
      <c r="JZ104"/>
      <c r="KA104"/>
      <c r="KB104"/>
      <c r="KC104"/>
      <c r="KD104"/>
      <c r="KE104"/>
      <c r="KF104"/>
      <c r="KG104"/>
      <c r="KH104"/>
      <c r="KI104"/>
      <c r="KJ104"/>
      <c r="KK104"/>
      <c r="KL104"/>
      <c r="KM104"/>
      <c r="KN104"/>
      <c r="KO104"/>
      <c r="KP104"/>
      <c r="KQ104"/>
      <c r="KR104"/>
      <c r="KS104"/>
      <c r="KT104"/>
      <c r="KU104"/>
      <c r="KV104"/>
      <c r="KW104"/>
      <c r="KX104"/>
      <c r="KY104"/>
      <c r="KZ104"/>
      <c r="LA104"/>
      <c r="LB104"/>
      <c r="LC104"/>
      <c r="LD104"/>
      <c r="LE104"/>
      <c r="LF104"/>
      <c r="LG104"/>
      <c r="LH104"/>
      <c r="LI104"/>
      <c r="LJ104"/>
      <c r="LK104"/>
      <c r="LL104"/>
      <c r="LM104"/>
      <c r="LN104"/>
      <c r="LO104"/>
      <c r="LP104"/>
      <c r="LQ104"/>
      <c r="LR104"/>
      <c r="LS104"/>
      <c r="LT104"/>
      <c r="LU104"/>
      <c r="LV104"/>
      <c r="LW104"/>
      <c r="LX104"/>
      <c r="LY104"/>
      <c r="LZ104"/>
      <c r="MA104"/>
      <c r="MB104"/>
      <c r="MC104"/>
      <c r="MD104"/>
      <c r="ME104"/>
      <c r="MF104"/>
      <c r="MG104"/>
      <c r="MH104"/>
      <c r="MI104"/>
      <c r="MJ104"/>
      <c r="MK104"/>
      <c r="ML104"/>
      <c r="MM104"/>
      <c r="MN104"/>
      <c r="MO104"/>
      <c r="MP104"/>
      <c r="MQ104"/>
      <c r="MR104"/>
      <c r="MS104"/>
      <c r="MT104"/>
      <c r="MU104"/>
      <c r="MV104"/>
      <c r="MW104"/>
      <c r="MX104"/>
      <c r="MY104"/>
      <c r="MZ104"/>
      <c r="NA104"/>
      <c r="NB104"/>
      <c r="NC104"/>
      <c r="ND104"/>
      <c r="NE104"/>
      <c r="NF104"/>
      <c r="NG104"/>
      <c r="NH104"/>
      <c r="NI104"/>
      <c r="NJ104"/>
      <c r="NK104"/>
      <c r="NL104"/>
      <c r="NM104"/>
      <c r="NN104"/>
      <c r="NO104"/>
      <c r="NP104"/>
      <c r="NQ104"/>
      <c r="NR104"/>
      <c r="NS104"/>
      <c r="NT104"/>
      <c r="NU104"/>
      <c r="NV104"/>
      <c r="NW104"/>
      <c r="NX104"/>
      <c r="NY104"/>
      <c r="NZ104"/>
      <c r="OA104"/>
      <c r="OB104"/>
      <c r="OC104"/>
      <c r="OD104"/>
      <c r="OE104"/>
      <c r="OF104"/>
      <c r="OG104"/>
      <c r="OH104"/>
      <c r="OI104"/>
      <c r="OJ104"/>
      <c r="OK104"/>
      <c r="OL104"/>
      <c r="OM104"/>
      <c r="ON104"/>
      <c r="OO104"/>
      <c r="OP104"/>
      <c r="OQ104"/>
      <c r="OR104"/>
      <c r="OS104"/>
      <c r="OT104"/>
      <c r="OU104"/>
      <c r="OV104"/>
      <c r="OW104"/>
      <c r="OX104"/>
      <c r="OY104"/>
      <c r="OZ104"/>
      <c r="PA104"/>
      <c r="PB104"/>
      <c r="PC104"/>
      <c r="PD104"/>
      <c r="PE104"/>
      <c r="PF104"/>
      <c r="PG104"/>
      <c r="PH104"/>
      <c r="PI104"/>
      <c r="PJ104"/>
      <c r="PK104"/>
      <c r="PL104"/>
      <c r="PM104"/>
      <c r="PN104"/>
      <c r="PO104"/>
      <c r="PP104"/>
      <c r="PQ104"/>
      <c r="PR104"/>
      <c r="PS104"/>
      <c r="PT104"/>
      <c r="PU104"/>
      <c r="PV104"/>
      <c r="PW104"/>
      <c r="PX104"/>
      <c r="PY104"/>
      <c r="PZ104"/>
      <c r="QA104"/>
      <c r="QB104"/>
      <c r="QC104"/>
      <c r="QD104"/>
      <c r="QE104"/>
      <c r="QF104"/>
      <c r="QG104"/>
      <c r="QH104"/>
      <c r="QI104"/>
      <c r="QJ104"/>
      <c r="QK104"/>
      <c r="QL104"/>
      <c r="QM104"/>
      <c r="QN104"/>
      <c r="QO104"/>
      <c r="QP104"/>
      <c r="QQ104"/>
      <c r="QR104"/>
      <c r="QS104"/>
      <c r="QT104"/>
      <c r="QU104"/>
      <c r="QV104"/>
      <c r="QW104"/>
      <c r="QX104"/>
      <c r="QY104"/>
      <c r="QZ104"/>
      <c r="RA104"/>
      <c r="RB104"/>
      <c r="RC104"/>
      <c r="RD104"/>
      <c r="RE104"/>
      <c r="RF104"/>
      <c r="RG104"/>
      <c r="RH104"/>
      <c r="RI104"/>
      <c r="RJ104"/>
      <c r="RK104"/>
      <c r="RL104"/>
      <c r="RM104"/>
      <c r="RN104"/>
      <c r="RO104"/>
      <c r="RP104"/>
      <c r="RQ104"/>
      <c r="RR104"/>
      <c r="RS104"/>
      <c r="RT104"/>
      <c r="RU104"/>
      <c r="RV104"/>
      <c r="RW104"/>
      <c r="RX104"/>
      <c r="RY104"/>
      <c r="RZ104"/>
      <c r="SA104"/>
      <c r="SB104"/>
      <c r="SC104"/>
      <c r="SD104"/>
      <c r="SE104"/>
      <c r="SF104"/>
      <c r="SG104"/>
      <c r="SH104"/>
      <c r="SI104"/>
      <c r="SJ104"/>
      <c r="SK104"/>
      <c r="SL104"/>
      <c r="SM104"/>
      <c r="SN104"/>
      <c r="SO104"/>
      <c r="SP104"/>
      <c r="SQ104"/>
      <c r="SR104"/>
      <c r="SS104"/>
      <c r="ST104"/>
      <c r="SU104"/>
      <c r="SV104"/>
      <c r="SW104"/>
      <c r="SX104"/>
      <c r="SY104"/>
      <c r="SZ104"/>
      <c r="TA104"/>
      <c r="TB104"/>
      <c r="TC104"/>
      <c r="TD104"/>
      <c r="TE104"/>
      <c r="TF104"/>
      <c r="TG104"/>
      <c r="TH104"/>
      <c r="TI104"/>
      <c r="TJ104"/>
      <c r="TK104"/>
      <c r="TL104"/>
      <c r="TM104"/>
      <c r="TN104"/>
      <c r="TO104"/>
      <c r="TP104"/>
      <c r="TQ104"/>
      <c r="TR104"/>
      <c r="TS104"/>
      <c r="TT104"/>
      <c r="TU104"/>
      <c r="TV104"/>
      <c r="TW104"/>
      <c r="TX104"/>
      <c r="TY104"/>
      <c r="TZ104"/>
      <c r="UA104"/>
      <c r="UB104"/>
      <c r="UC104"/>
      <c r="UD104"/>
      <c r="UE104"/>
      <c r="UF104"/>
      <c r="UG104"/>
      <c r="UH104"/>
      <c r="UI104"/>
      <c r="UJ104"/>
      <c r="UK104"/>
      <c r="UL104"/>
      <c r="UM104"/>
      <c r="UN104"/>
      <c r="UO104"/>
      <c r="UP104"/>
      <c r="UQ104"/>
      <c r="UR104"/>
      <c r="US104"/>
      <c r="UT104"/>
      <c r="UU104"/>
      <c r="UV104"/>
      <c r="UW104"/>
      <c r="UX104"/>
      <c r="UY104"/>
      <c r="UZ104"/>
      <c r="VA104"/>
      <c r="VB104"/>
      <c r="VC104"/>
      <c r="VD104"/>
      <c r="VE104"/>
      <c r="VF104"/>
      <c r="VG104"/>
      <c r="VH104"/>
      <c r="VI104"/>
      <c r="VJ104"/>
      <c r="VK104"/>
      <c r="VL104"/>
      <c r="VM104"/>
      <c r="VN104"/>
      <c r="VO104"/>
      <c r="VP104"/>
      <c r="VQ104"/>
      <c r="VR104"/>
      <c r="VS104"/>
      <c r="VT104"/>
      <c r="VU104"/>
      <c r="VV104"/>
      <c r="VW104"/>
      <c r="VX104"/>
      <c r="VY104"/>
      <c r="VZ104"/>
      <c r="WA104"/>
      <c r="WB104"/>
      <c r="WC104"/>
      <c r="WD104"/>
      <c r="WE104"/>
      <c r="WF104"/>
      <c r="WG104"/>
    </row>
    <row r="105" spans="1:605" s="3" customFormat="1" ht="12.75" customHeight="1">
      <c r="A105" s="13" t="str">
        <f>"пром."</f>
        <v>пром.</v>
      </c>
      <c r="B105" s="14" t="s">
        <v>92</v>
      </c>
      <c r="C105" s="15" t="str">
        <f>"20"</f>
        <v>20</v>
      </c>
      <c r="D105" s="15">
        <v>1.32</v>
      </c>
      <c r="E105" s="15">
        <v>0</v>
      </c>
      <c r="F105" s="15">
        <v>0.24</v>
      </c>
      <c r="G105" s="15">
        <v>0.24</v>
      </c>
      <c r="H105" s="15">
        <v>8.34</v>
      </c>
      <c r="I105" s="26">
        <v>38.676000000000002</v>
      </c>
      <c r="J105" s="15">
        <v>0.04</v>
      </c>
      <c r="K105" s="15">
        <v>0</v>
      </c>
      <c r="L105" s="15">
        <v>0</v>
      </c>
      <c r="M105" s="15">
        <v>0</v>
      </c>
      <c r="N105" s="15">
        <v>0.24</v>
      </c>
      <c r="O105" s="15">
        <v>6.44</v>
      </c>
      <c r="P105" s="15">
        <v>1.66</v>
      </c>
      <c r="Q105" s="15">
        <v>0</v>
      </c>
      <c r="R105" s="15">
        <v>0</v>
      </c>
      <c r="S105" s="15">
        <v>0.2</v>
      </c>
      <c r="T105" s="15">
        <v>0.5</v>
      </c>
      <c r="U105" s="15">
        <v>122</v>
      </c>
      <c r="V105" s="15">
        <v>49</v>
      </c>
      <c r="W105" s="15">
        <v>7</v>
      </c>
      <c r="X105" s="15">
        <v>9.4</v>
      </c>
      <c r="Y105" s="15">
        <v>31.6</v>
      </c>
      <c r="Z105" s="15">
        <v>0.78</v>
      </c>
      <c r="AA105" s="15">
        <v>0</v>
      </c>
      <c r="AB105" s="15">
        <v>1</v>
      </c>
      <c r="AC105" s="15">
        <v>0.2</v>
      </c>
      <c r="AD105" s="15">
        <v>0.28000000000000003</v>
      </c>
      <c r="AE105" s="15">
        <v>0.04</v>
      </c>
      <c r="AF105" s="15">
        <v>0.02</v>
      </c>
      <c r="AG105" s="15">
        <v>0.14000000000000001</v>
      </c>
      <c r="AH105" s="15">
        <v>0.4</v>
      </c>
      <c r="AI105" s="15">
        <v>0</v>
      </c>
      <c r="AJ105" s="3">
        <v>0</v>
      </c>
      <c r="AK105" s="3">
        <v>64.400000000000006</v>
      </c>
      <c r="AL105" s="3">
        <v>49.6</v>
      </c>
      <c r="AM105" s="3">
        <v>85.4</v>
      </c>
      <c r="AN105" s="3">
        <v>44.6</v>
      </c>
      <c r="AO105" s="3">
        <v>18.600000000000001</v>
      </c>
      <c r="AP105" s="3">
        <v>39.6</v>
      </c>
      <c r="AQ105" s="3">
        <v>16</v>
      </c>
      <c r="AR105" s="3">
        <v>74.2</v>
      </c>
      <c r="AS105" s="3">
        <v>59.4</v>
      </c>
      <c r="AT105" s="3">
        <v>58.2</v>
      </c>
      <c r="AU105" s="3">
        <v>92.8</v>
      </c>
      <c r="AV105" s="3">
        <v>24.8</v>
      </c>
      <c r="AW105" s="3">
        <v>62</v>
      </c>
      <c r="AX105" s="3">
        <v>311.8</v>
      </c>
      <c r="AY105" s="3">
        <v>0</v>
      </c>
      <c r="AZ105" s="3">
        <v>105.2</v>
      </c>
      <c r="BA105" s="3">
        <v>58.2</v>
      </c>
      <c r="BB105" s="3">
        <v>36</v>
      </c>
      <c r="BC105" s="3">
        <v>26</v>
      </c>
      <c r="BD105" s="3">
        <v>0</v>
      </c>
      <c r="BE105" s="3">
        <v>0</v>
      </c>
      <c r="BF105" s="3">
        <v>0</v>
      </c>
      <c r="BG105" s="3">
        <v>0</v>
      </c>
      <c r="BH105" s="3">
        <v>0</v>
      </c>
      <c r="BI105" s="3">
        <v>0</v>
      </c>
      <c r="BJ105" s="3">
        <v>0</v>
      </c>
      <c r="BK105" s="3">
        <v>0.03</v>
      </c>
      <c r="BL105" s="3">
        <v>0</v>
      </c>
      <c r="BM105" s="3">
        <v>0</v>
      </c>
      <c r="BN105" s="3">
        <v>0</v>
      </c>
      <c r="BO105" s="3">
        <v>0</v>
      </c>
      <c r="BP105" s="3">
        <v>0</v>
      </c>
      <c r="BQ105" s="3">
        <v>0</v>
      </c>
      <c r="BR105" s="3">
        <v>0</v>
      </c>
      <c r="BS105" s="3">
        <v>0.02</v>
      </c>
      <c r="BT105" s="3">
        <v>0</v>
      </c>
      <c r="BU105" s="3">
        <v>0</v>
      </c>
      <c r="BV105" s="3">
        <v>0.1</v>
      </c>
      <c r="BW105" s="3">
        <v>0.02</v>
      </c>
      <c r="BX105" s="3">
        <v>0</v>
      </c>
      <c r="BY105" s="3">
        <v>0</v>
      </c>
      <c r="BZ105" s="3">
        <v>0</v>
      </c>
      <c r="CA105" s="3">
        <v>0</v>
      </c>
      <c r="CB105" s="3">
        <v>9.4</v>
      </c>
      <c r="IV105"/>
      <c r="IW105"/>
      <c r="IX105"/>
      <c r="IY105"/>
      <c r="IZ105"/>
      <c r="JA105"/>
      <c r="JB105"/>
      <c r="JC105"/>
      <c r="JD105"/>
      <c r="JE105"/>
      <c r="JF105"/>
      <c r="JG105"/>
      <c r="JH105"/>
      <c r="JI105"/>
      <c r="JJ105"/>
      <c r="JK105"/>
      <c r="JL105"/>
      <c r="JM105"/>
      <c r="JN105"/>
      <c r="JO105"/>
      <c r="JP105"/>
      <c r="JQ105"/>
      <c r="JR105"/>
      <c r="JS105"/>
      <c r="JT105"/>
      <c r="JU105"/>
      <c r="JV105"/>
      <c r="JW105"/>
      <c r="JX105"/>
      <c r="JY105"/>
      <c r="JZ105"/>
      <c r="KA105"/>
      <c r="KB105"/>
      <c r="KC105"/>
      <c r="KD105"/>
      <c r="KE105"/>
      <c r="KF105"/>
      <c r="KG105"/>
      <c r="KH105"/>
      <c r="KI105"/>
      <c r="KJ105"/>
      <c r="KK105"/>
      <c r="KL105"/>
      <c r="KM105"/>
      <c r="KN105"/>
      <c r="KO105"/>
      <c r="KP105"/>
      <c r="KQ105"/>
      <c r="KR105"/>
      <c r="KS105"/>
      <c r="KT105"/>
      <c r="KU105"/>
      <c r="KV105"/>
      <c r="KW105"/>
      <c r="KX105"/>
      <c r="KY105"/>
      <c r="KZ105"/>
      <c r="LA105"/>
      <c r="LB105"/>
      <c r="LC105"/>
      <c r="LD105"/>
      <c r="LE105"/>
      <c r="LF105"/>
      <c r="LG105"/>
      <c r="LH105"/>
      <c r="LI105"/>
      <c r="LJ105"/>
      <c r="LK105"/>
      <c r="LL105"/>
      <c r="LM105"/>
      <c r="LN105"/>
      <c r="LO105"/>
      <c r="LP105"/>
      <c r="LQ105"/>
      <c r="LR105"/>
      <c r="LS105"/>
      <c r="LT105"/>
      <c r="LU105"/>
      <c r="LV105"/>
      <c r="LW105"/>
      <c r="LX105"/>
      <c r="LY105"/>
      <c r="LZ105"/>
      <c r="MA105"/>
      <c r="MB105"/>
      <c r="MC105"/>
      <c r="MD105"/>
      <c r="ME105"/>
      <c r="MF105"/>
      <c r="MG105"/>
      <c r="MH105"/>
      <c r="MI105"/>
      <c r="MJ105"/>
      <c r="MK105"/>
      <c r="ML105"/>
      <c r="MM105"/>
      <c r="MN105"/>
      <c r="MO105"/>
      <c r="MP105"/>
      <c r="MQ105"/>
      <c r="MR105"/>
      <c r="MS105"/>
      <c r="MT105"/>
      <c r="MU105"/>
      <c r="MV105"/>
      <c r="MW105"/>
      <c r="MX105"/>
      <c r="MY105"/>
      <c r="MZ105"/>
      <c r="NA105"/>
      <c r="NB105"/>
      <c r="NC105"/>
      <c r="ND105"/>
      <c r="NE105"/>
      <c r="NF105"/>
      <c r="NG105"/>
      <c r="NH105"/>
      <c r="NI105"/>
      <c r="NJ105"/>
      <c r="NK105"/>
      <c r="NL105"/>
      <c r="NM105"/>
      <c r="NN105"/>
      <c r="NO105"/>
      <c r="NP105"/>
      <c r="NQ105"/>
      <c r="NR105"/>
      <c r="NS105"/>
      <c r="NT105"/>
      <c r="NU105"/>
      <c r="NV105"/>
      <c r="NW105"/>
      <c r="NX105"/>
      <c r="NY105"/>
      <c r="NZ105"/>
      <c r="OA105"/>
      <c r="OB105"/>
      <c r="OC105"/>
      <c r="OD105"/>
      <c r="OE105"/>
      <c r="OF105"/>
      <c r="OG105"/>
      <c r="OH105"/>
      <c r="OI105"/>
      <c r="OJ105"/>
      <c r="OK105"/>
      <c r="OL105"/>
      <c r="OM105"/>
      <c r="ON105"/>
      <c r="OO105"/>
      <c r="OP105"/>
      <c r="OQ105"/>
      <c r="OR105"/>
      <c r="OS105"/>
      <c r="OT105"/>
      <c r="OU105"/>
      <c r="OV105"/>
      <c r="OW105"/>
      <c r="OX105"/>
      <c r="OY105"/>
      <c r="OZ105"/>
      <c r="PA105"/>
      <c r="PB105"/>
      <c r="PC105"/>
      <c r="PD105"/>
      <c r="PE105"/>
      <c r="PF105"/>
      <c r="PG105"/>
      <c r="PH105"/>
      <c r="PI105"/>
      <c r="PJ105"/>
      <c r="PK105"/>
      <c r="PL105"/>
      <c r="PM105"/>
      <c r="PN105"/>
      <c r="PO105"/>
      <c r="PP105"/>
      <c r="PQ105"/>
      <c r="PR105"/>
      <c r="PS105"/>
      <c r="PT105"/>
      <c r="PU105"/>
      <c r="PV105"/>
      <c r="PW105"/>
      <c r="PX105"/>
      <c r="PY105"/>
      <c r="PZ105"/>
      <c r="QA105"/>
      <c r="QB105"/>
      <c r="QC105"/>
      <c r="QD105"/>
      <c r="QE105"/>
      <c r="QF105"/>
      <c r="QG105"/>
      <c r="QH105"/>
      <c r="QI105"/>
      <c r="QJ105"/>
      <c r="QK105"/>
      <c r="QL105"/>
      <c r="QM105"/>
      <c r="QN105"/>
      <c r="QO105"/>
      <c r="QP105"/>
      <c r="QQ105"/>
      <c r="QR105"/>
      <c r="QS105"/>
      <c r="QT105"/>
      <c r="QU105"/>
      <c r="QV105"/>
      <c r="QW105"/>
      <c r="QX105"/>
      <c r="QY105"/>
      <c r="QZ105"/>
      <c r="RA105"/>
      <c r="RB105"/>
      <c r="RC105"/>
      <c r="RD105"/>
      <c r="RE105"/>
      <c r="RF105"/>
      <c r="RG105"/>
      <c r="RH105"/>
      <c r="RI105"/>
      <c r="RJ105"/>
      <c r="RK105"/>
      <c r="RL105"/>
      <c r="RM105"/>
      <c r="RN105"/>
      <c r="RO105"/>
      <c r="RP105"/>
      <c r="RQ105"/>
      <c r="RR105"/>
      <c r="RS105"/>
      <c r="RT105"/>
      <c r="RU105"/>
      <c r="RV105"/>
      <c r="RW105"/>
      <c r="RX105"/>
      <c r="RY105"/>
      <c r="RZ105"/>
      <c r="SA105"/>
      <c r="SB105"/>
      <c r="SC105"/>
      <c r="SD105"/>
      <c r="SE105"/>
      <c r="SF105"/>
      <c r="SG105"/>
      <c r="SH105"/>
      <c r="SI105"/>
      <c r="SJ105"/>
      <c r="SK105"/>
      <c r="SL105"/>
      <c r="SM105"/>
      <c r="SN105"/>
      <c r="SO105"/>
      <c r="SP105"/>
      <c r="SQ105"/>
      <c r="SR105"/>
      <c r="SS105"/>
      <c r="ST105"/>
      <c r="SU105"/>
      <c r="SV105"/>
      <c r="SW105"/>
      <c r="SX105"/>
      <c r="SY105"/>
      <c r="SZ105"/>
      <c r="TA105"/>
      <c r="TB105"/>
      <c r="TC105"/>
      <c r="TD105"/>
      <c r="TE105"/>
      <c r="TF105"/>
      <c r="TG105"/>
      <c r="TH105"/>
      <c r="TI105"/>
      <c r="TJ105"/>
      <c r="TK105"/>
      <c r="TL105"/>
      <c r="TM105"/>
      <c r="TN105"/>
      <c r="TO105"/>
      <c r="TP105"/>
      <c r="TQ105"/>
      <c r="TR105"/>
      <c r="TS105"/>
      <c r="TT105"/>
      <c r="TU105"/>
      <c r="TV105"/>
      <c r="TW105"/>
      <c r="TX105"/>
      <c r="TY105"/>
      <c r="TZ105"/>
      <c r="UA105"/>
      <c r="UB105"/>
      <c r="UC105"/>
      <c r="UD105"/>
      <c r="UE105"/>
      <c r="UF105"/>
      <c r="UG105"/>
      <c r="UH105"/>
      <c r="UI105"/>
      <c r="UJ105"/>
      <c r="UK105"/>
      <c r="UL105"/>
      <c r="UM105"/>
      <c r="UN105"/>
      <c r="UO105"/>
      <c r="UP105"/>
      <c r="UQ105"/>
      <c r="UR105"/>
      <c r="US105"/>
      <c r="UT105"/>
      <c r="UU105"/>
      <c r="UV105"/>
      <c r="UW105"/>
      <c r="UX105"/>
      <c r="UY105"/>
      <c r="UZ105"/>
      <c r="VA105"/>
      <c r="VB105"/>
      <c r="VC105"/>
      <c r="VD105"/>
      <c r="VE105"/>
      <c r="VF105"/>
      <c r="VG105"/>
      <c r="VH105"/>
      <c r="VI105"/>
      <c r="VJ105"/>
      <c r="VK105"/>
      <c r="VL105"/>
      <c r="VM105"/>
      <c r="VN105"/>
      <c r="VO105"/>
      <c r="VP105"/>
      <c r="VQ105"/>
      <c r="VR105"/>
      <c r="VS105"/>
      <c r="VT105"/>
      <c r="VU105"/>
      <c r="VV105"/>
      <c r="VW105"/>
      <c r="VX105"/>
      <c r="VY105"/>
      <c r="VZ105"/>
      <c r="WA105"/>
      <c r="WB105"/>
      <c r="WC105"/>
      <c r="WD105"/>
      <c r="WE105"/>
      <c r="WF105"/>
      <c r="WG105"/>
    </row>
    <row r="106" spans="1:605" s="19" customFormat="1" ht="12.75" customHeight="1">
      <c r="A106" s="16"/>
      <c r="B106" s="17" t="s">
        <v>93</v>
      </c>
      <c r="C106" s="18"/>
      <c r="D106" s="18">
        <v>22.27</v>
      </c>
      <c r="E106" s="18">
        <v>12.79</v>
      </c>
      <c r="F106" s="18">
        <v>16.18</v>
      </c>
      <c r="G106" s="18">
        <v>2.4700000000000002</v>
      </c>
      <c r="H106" s="18">
        <v>71.12</v>
      </c>
      <c r="I106" s="27">
        <v>508.1</v>
      </c>
      <c r="J106" s="18">
        <v>9.6</v>
      </c>
      <c r="K106" s="18">
        <v>1.1299999999999999</v>
      </c>
      <c r="L106" s="18">
        <v>0</v>
      </c>
      <c r="M106" s="18">
        <v>0</v>
      </c>
      <c r="N106" s="18">
        <v>22.55</v>
      </c>
      <c r="O106" s="18">
        <v>42.78</v>
      </c>
      <c r="P106" s="18">
        <v>5.79</v>
      </c>
      <c r="Q106" s="18">
        <v>0</v>
      </c>
      <c r="R106" s="18">
        <v>0</v>
      </c>
      <c r="S106" s="18">
        <v>0.24</v>
      </c>
      <c r="T106" s="18">
        <v>5.59</v>
      </c>
      <c r="U106" s="18">
        <v>469.91</v>
      </c>
      <c r="V106" s="18">
        <v>810.93</v>
      </c>
      <c r="W106" s="18">
        <v>215.89</v>
      </c>
      <c r="X106" s="18">
        <v>99.28</v>
      </c>
      <c r="Y106" s="18">
        <v>264.05</v>
      </c>
      <c r="Z106" s="18">
        <v>9.94</v>
      </c>
      <c r="AA106" s="18">
        <v>865.17</v>
      </c>
      <c r="AB106" s="18">
        <v>191.56</v>
      </c>
      <c r="AC106" s="18">
        <v>139.03</v>
      </c>
      <c r="AD106" s="18">
        <v>2.65</v>
      </c>
      <c r="AE106" s="18">
        <v>0.22</v>
      </c>
      <c r="AF106" s="18">
        <v>0.42</v>
      </c>
      <c r="AG106" s="18">
        <v>3.78</v>
      </c>
      <c r="AH106" s="18">
        <v>10.51</v>
      </c>
      <c r="AI106" s="18">
        <v>12.55</v>
      </c>
      <c r="AJ106" s="19">
        <v>0</v>
      </c>
      <c r="AK106" s="19">
        <v>1052.43</v>
      </c>
      <c r="AL106" s="19">
        <v>832</v>
      </c>
      <c r="AM106" s="19">
        <v>1551.26</v>
      </c>
      <c r="AN106" s="19">
        <v>1975.66</v>
      </c>
      <c r="AO106" s="19">
        <v>409.8</v>
      </c>
      <c r="AP106" s="19">
        <v>776.03</v>
      </c>
      <c r="AQ106" s="19">
        <v>227.52</v>
      </c>
      <c r="AR106" s="19">
        <v>910.83</v>
      </c>
      <c r="AS106" s="19">
        <v>1006.62</v>
      </c>
      <c r="AT106" s="19">
        <v>1028.31</v>
      </c>
      <c r="AU106" s="19">
        <v>1549.21</v>
      </c>
      <c r="AV106" s="19">
        <v>631.08000000000004</v>
      </c>
      <c r="AW106" s="19">
        <v>956.01</v>
      </c>
      <c r="AX106" s="19">
        <v>4105.2299999999996</v>
      </c>
      <c r="AY106" s="19">
        <v>198.36</v>
      </c>
      <c r="AZ106" s="19">
        <v>1108.0999999999999</v>
      </c>
      <c r="BA106" s="19">
        <v>883.83</v>
      </c>
      <c r="BB106" s="19">
        <v>647.38</v>
      </c>
      <c r="BC106" s="19">
        <v>324.62</v>
      </c>
      <c r="BD106" s="19">
        <v>0.19</v>
      </c>
      <c r="BE106" s="19">
        <v>0.08</v>
      </c>
      <c r="BF106" s="19">
        <v>0.05</v>
      </c>
      <c r="BG106" s="19">
        <v>0.11</v>
      </c>
      <c r="BH106" s="19">
        <v>0.12</v>
      </c>
      <c r="BI106" s="19">
        <v>0.57999999999999996</v>
      </c>
      <c r="BJ106" s="19">
        <v>0</v>
      </c>
      <c r="BK106" s="19">
        <v>2.02</v>
      </c>
      <c r="BL106" s="19">
        <v>0</v>
      </c>
      <c r="BM106" s="19">
        <v>0.61</v>
      </c>
      <c r="BN106" s="19">
        <v>0.01</v>
      </c>
      <c r="BO106" s="19">
        <v>0.01</v>
      </c>
      <c r="BP106" s="19">
        <v>0</v>
      </c>
      <c r="BQ106" s="19">
        <v>0.11</v>
      </c>
      <c r="BR106" s="19">
        <v>0.19</v>
      </c>
      <c r="BS106" s="19">
        <v>1.74</v>
      </c>
      <c r="BT106" s="19">
        <v>0</v>
      </c>
      <c r="BU106" s="19">
        <v>0</v>
      </c>
      <c r="BV106" s="19">
        <v>1.33</v>
      </c>
      <c r="BW106" s="19">
        <v>0.56999999999999995</v>
      </c>
      <c r="BX106" s="19">
        <v>0</v>
      </c>
      <c r="BY106" s="19">
        <v>0</v>
      </c>
      <c r="BZ106" s="19">
        <v>0</v>
      </c>
      <c r="CA106" s="19">
        <v>0</v>
      </c>
      <c r="CB106" s="19">
        <v>329</v>
      </c>
      <c r="IV106"/>
      <c r="IW106"/>
      <c r="IX106"/>
      <c r="IY106"/>
      <c r="IZ106"/>
      <c r="JA106"/>
      <c r="JB106"/>
      <c r="JC106"/>
      <c r="JD106"/>
      <c r="JE106"/>
      <c r="JF106"/>
      <c r="JG106"/>
      <c r="JH106"/>
      <c r="JI106"/>
      <c r="JJ106"/>
      <c r="JK106"/>
      <c r="JL106"/>
      <c r="JM106"/>
      <c r="JN106"/>
      <c r="JO106"/>
      <c r="JP106"/>
      <c r="JQ106"/>
      <c r="JR106"/>
      <c r="JS106"/>
      <c r="JT106"/>
      <c r="JU106"/>
      <c r="JV106"/>
      <c r="JW106"/>
      <c r="JX106"/>
      <c r="JY106"/>
      <c r="JZ106"/>
      <c r="KA106"/>
      <c r="KB106"/>
      <c r="KC106"/>
      <c r="KD106"/>
      <c r="KE106"/>
      <c r="KF106"/>
      <c r="KG106"/>
      <c r="KH106"/>
      <c r="KI106"/>
      <c r="KJ106"/>
      <c r="KK106"/>
      <c r="KL106"/>
      <c r="KM106"/>
      <c r="KN106"/>
      <c r="KO106"/>
      <c r="KP106"/>
      <c r="KQ106"/>
      <c r="KR106"/>
      <c r="KS106"/>
      <c r="KT106"/>
      <c r="KU106"/>
      <c r="KV106"/>
      <c r="KW106"/>
      <c r="KX106"/>
      <c r="KY106"/>
      <c r="KZ106"/>
      <c r="LA106"/>
      <c r="LB106"/>
      <c r="LC106"/>
      <c r="LD106"/>
      <c r="LE106"/>
      <c r="LF106"/>
      <c r="LG106"/>
      <c r="LH106"/>
      <c r="LI106"/>
      <c r="LJ106"/>
      <c r="LK106"/>
      <c r="LL106"/>
      <c r="LM106"/>
      <c r="LN106"/>
      <c r="LO106"/>
      <c r="LP106"/>
      <c r="LQ106"/>
      <c r="LR106"/>
      <c r="LS106"/>
      <c r="LT106"/>
      <c r="LU106"/>
      <c r="LV106"/>
      <c r="LW106"/>
      <c r="LX106"/>
      <c r="LY106"/>
      <c r="LZ106"/>
      <c r="MA106"/>
      <c r="MB106"/>
      <c r="MC106"/>
      <c r="MD106"/>
      <c r="ME106"/>
      <c r="MF106"/>
      <c r="MG106"/>
      <c r="MH106"/>
      <c r="MI106"/>
      <c r="MJ106"/>
      <c r="MK106"/>
      <c r="ML106"/>
      <c r="MM106"/>
      <c r="MN106"/>
      <c r="MO106"/>
      <c r="MP106"/>
      <c r="MQ106"/>
      <c r="MR106"/>
      <c r="MS106"/>
      <c r="MT106"/>
      <c r="MU106"/>
      <c r="MV106"/>
      <c r="MW106"/>
      <c r="MX106"/>
      <c r="MY106"/>
      <c r="MZ106"/>
      <c r="NA106"/>
      <c r="NB106"/>
      <c r="NC106"/>
      <c r="ND106"/>
      <c r="NE106"/>
      <c r="NF106"/>
      <c r="NG106"/>
      <c r="NH106"/>
      <c r="NI106"/>
      <c r="NJ106"/>
      <c r="NK106"/>
      <c r="NL106"/>
      <c r="NM106"/>
      <c r="NN106"/>
      <c r="NO106"/>
      <c r="NP106"/>
      <c r="NQ106"/>
      <c r="NR106"/>
      <c r="NS106"/>
      <c r="NT106"/>
      <c r="NU106"/>
      <c r="NV106"/>
      <c r="NW106"/>
      <c r="NX106"/>
      <c r="NY106"/>
      <c r="NZ106"/>
      <c r="OA106"/>
      <c r="OB106"/>
      <c r="OC106"/>
      <c r="OD106"/>
      <c r="OE106"/>
      <c r="OF106"/>
      <c r="OG106"/>
      <c r="OH106"/>
      <c r="OI106"/>
      <c r="OJ106"/>
      <c r="OK106"/>
      <c r="OL106"/>
      <c r="OM106"/>
      <c r="ON106"/>
      <c r="OO106"/>
      <c r="OP106"/>
      <c r="OQ106"/>
      <c r="OR106"/>
      <c r="OS106"/>
      <c r="OT106"/>
      <c r="OU106"/>
      <c r="OV106"/>
      <c r="OW106"/>
      <c r="OX106"/>
      <c r="OY106"/>
      <c r="OZ106"/>
      <c r="PA106"/>
      <c r="PB106"/>
      <c r="PC106"/>
      <c r="PD106"/>
      <c r="PE106"/>
      <c r="PF106"/>
      <c r="PG106"/>
      <c r="PH106"/>
      <c r="PI106"/>
      <c r="PJ106"/>
      <c r="PK106"/>
      <c r="PL106"/>
      <c r="PM106"/>
      <c r="PN106"/>
      <c r="PO106"/>
      <c r="PP106"/>
      <c r="PQ106"/>
      <c r="PR106"/>
      <c r="PS106"/>
      <c r="PT106"/>
      <c r="PU106"/>
      <c r="PV106"/>
      <c r="PW106"/>
      <c r="PX106"/>
      <c r="PY106"/>
      <c r="PZ106"/>
      <c r="QA106"/>
      <c r="QB106"/>
      <c r="QC106"/>
      <c r="QD106"/>
      <c r="QE106"/>
      <c r="QF106"/>
      <c r="QG106"/>
      <c r="QH106"/>
      <c r="QI106"/>
      <c r="QJ106"/>
      <c r="QK106"/>
      <c r="QL106"/>
      <c r="QM106"/>
      <c r="QN106"/>
      <c r="QO106"/>
      <c r="QP106"/>
      <c r="QQ106"/>
      <c r="QR106"/>
      <c r="QS106"/>
      <c r="QT106"/>
      <c r="QU106"/>
      <c r="QV106"/>
      <c r="QW106"/>
      <c r="QX106"/>
      <c r="QY106"/>
      <c r="QZ106"/>
      <c r="RA106"/>
      <c r="RB106"/>
      <c r="RC106"/>
      <c r="RD106"/>
      <c r="RE106"/>
      <c r="RF106"/>
      <c r="RG106"/>
      <c r="RH106"/>
      <c r="RI106"/>
      <c r="RJ106"/>
      <c r="RK106"/>
      <c r="RL106"/>
      <c r="RM106"/>
      <c r="RN106"/>
      <c r="RO106"/>
      <c r="RP106"/>
      <c r="RQ106"/>
      <c r="RR106"/>
      <c r="RS106"/>
      <c r="RT106"/>
      <c r="RU106"/>
      <c r="RV106"/>
      <c r="RW106"/>
      <c r="RX106"/>
      <c r="RY106"/>
      <c r="RZ106"/>
      <c r="SA106"/>
      <c r="SB106"/>
      <c r="SC106"/>
      <c r="SD106"/>
      <c r="SE106"/>
      <c r="SF106"/>
      <c r="SG106"/>
      <c r="SH106"/>
      <c r="SI106"/>
      <c r="SJ106"/>
      <c r="SK106"/>
      <c r="SL106"/>
      <c r="SM106"/>
      <c r="SN106"/>
      <c r="SO106"/>
      <c r="SP106"/>
      <c r="SQ106"/>
      <c r="SR106"/>
      <c r="SS106"/>
      <c r="ST106"/>
      <c r="SU106"/>
      <c r="SV106"/>
      <c r="SW106"/>
      <c r="SX106"/>
      <c r="SY106"/>
      <c r="SZ106"/>
      <c r="TA106"/>
      <c r="TB106"/>
      <c r="TC106"/>
      <c r="TD106"/>
      <c r="TE106"/>
      <c r="TF106"/>
      <c r="TG106"/>
      <c r="TH106"/>
      <c r="TI106"/>
      <c r="TJ106"/>
      <c r="TK106"/>
      <c r="TL106"/>
      <c r="TM106"/>
      <c r="TN106"/>
      <c r="TO106"/>
      <c r="TP106"/>
      <c r="TQ106"/>
      <c r="TR106"/>
      <c r="TS106"/>
      <c r="TT106"/>
      <c r="TU106"/>
      <c r="TV106"/>
      <c r="TW106"/>
      <c r="TX106"/>
      <c r="TY106"/>
      <c r="TZ106"/>
      <c r="UA106"/>
      <c r="UB106"/>
      <c r="UC106"/>
      <c r="UD106"/>
      <c r="UE106"/>
      <c r="UF106"/>
      <c r="UG106"/>
      <c r="UH106"/>
      <c r="UI106"/>
      <c r="UJ106"/>
      <c r="UK106"/>
      <c r="UL106"/>
      <c r="UM106"/>
      <c r="UN106"/>
      <c r="UO106"/>
      <c r="UP106"/>
      <c r="UQ106"/>
      <c r="UR106"/>
      <c r="US106"/>
      <c r="UT106"/>
      <c r="UU106"/>
      <c r="UV106"/>
      <c r="UW106"/>
      <c r="UX106"/>
      <c r="UY106"/>
      <c r="UZ106"/>
      <c r="VA106"/>
      <c r="VB106"/>
      <c r="VC106"/>
      <c r="VD106"/>
      <c r="VE106"/>
      <c r="VF106"/>
      <c r="VG106"/>
      <c r="VH106"/>
      <c r="VI106"/>
      <c r="VJ106"/>
      <c r="VK106"/>
      <c r="VL106"/>
      <c r="VM106"/>
      <c r="VN106"/>
      <c r="VO106"/>
      <c r="VP106"/>
      <c r="VQ106"/>
      <c r="VR106"/>
      <c r="VS106"/>
      <c r="VT106"/>
      <c r="VU106"/>
      <c r="VV106"/>
      <c r="VW106"/>
      <c r="VX106"/>
      <c r="VY106"/>
      <c r="VZ106"/>
      <c r="WA106"/>
      <c r="WB106"/>
      <c r="WC106"/>
      <c r="WD106"/>
      <c r="WE106"/>
      <c r="WF106"/>
      <c r="WG106"/>
    </row>
    <row r="107" spans="1:605" ht="12.75" customHeight="1">
      <c r="B107" s="7" t="s">
        <v>96</v>
      </c>
    </row>
    <row r="108" spans="1:605" s="12" customFormat="1" ht="25.5" customHeight="1">
      <c r="A108" s="9" t="str">
        <f>"47/1"</f>
        <v>47/1</v>
      </c>
      <c r="B108" s="10" t="s">
        <v>131</v>
      </c>
      <c r="C108" s="11" t="str">
        <f>"60"</f>
        <v>60</v>
      </c>
      <c r="D108" s="11">
        <v>0.91</v>
      </c>
      <c r="E108" s="11">
        <v>0</v>
      </c>
      <c r="F108" s="11">
        <v>3.68</v>
      </c>
      <c r="G108" s="11">
        <v>3.68</v>
      </c>
      <c r="H108" s="11">
        <v>7.11</v>
      </c>
      <c r="I108" s="25">
        <v>63.738138660000004</v>
      </c>
      <c r="J108" s="11">
        <v>0.48</v>
      </c>
      <c r="K108" s="11">
        <v>2.34</v>
      </c>
      <c r="L108" s="11">
        <v>0</v>
      </c>
      <c r="M108" s="11">
        <v>0</v>
      </c>
      <c r="N108" s="11">
        <v>1.7</v>
      </c>
      <c r="O108" s="11">
        <v>4.46</v>
      </c>
      <c r="P108" s="11">
        <v>0.95</v>
      </c>
      <c r="Q108" s="11">
        <v>0</v>
      </c>
      <c r="R108" s="11">
        <v>0</v>
      </c>
      <c r="S108" s="11">
        <v>0.13</v>
      </c>
      <c r="T108" s="11">
        <v>0.88</v>
      </c>
      <c r="U108" s="11">
        <v>117.87</v>
      </c>
      <c r="V108" s="11">
        <v>185.58</v>
      </c>
      <c r="W108" s="11">
        <v>9.8699999999999992</v>
      </c>
      <c r="X108" s="11">
        <v>13.32</v>
      </c>
      <c r="Y108" s="11">
        <v>28.98</v>
      </c>
      <c r="Z108" s="11">
        <v>0.42</v>
      </c>
      <c r="AA108" s="11">
        <v>0</v>
      </c>
      <c r="AB108" s="11">
        <v>1690.89</v>
      </c>
      <c r="AC108" s="11">
        <v>338.2</v>
      </c>
      <c r="AD108" s="11">
        <v>1.7</v>
      </c>
      <c r="AE108" s="11">
        <v>0.04</v>
      </c>
      <c r="AF108" s="11">
        <v>0.03</v>
      </c>
      <c r="AG108" s="11">
        <v>0.46</v>
      </c>
      <c r="AH108" s="11">
        <v>0.82</v>
      </c>
      <c r="AI108" s="11">
        <v>2.06</v>
      </c>
      <c r="AJ108" s="12">
        <v>0</v>
      </c>
      <c r="AK108" s="12">
        <v>14.53</v>
      </c>
      <c r="AL108" s="12">
        <v>17.940000000000001</v>
      </c>
      <c r="AM108" s="12">
        <v>22.47</v>
      </c>
      <c r="AN108" s="12">
        <v>24.64</v>
      </c>
      <c r="AO108" s="12">
        <v>4.5199999999999996</v>
      </c>
      <c r="AP108" s="12">
        <v>17.47</v>
      </c>
      <c r="AQ108" s="12">
        <v>7.48</v>
      </c>
      <c r="AR108" s="12">
        <v>17.62</v>
      </c>
      <c r="AS108" s="12">
        <v>25.58</v>
      </c>
      <c r="AT108" s="12">
        <v>56.23</v>
      </c>
      <c r="AU108" s="12">
        <v>42.97</v>
      </c>
      <c r="AV108" s="12">
        <v>6.56</v>
      </c>
      <c r="AW108" s="12">
        <v>17.309999999999999</v>
      </c>
      <c r="AX108" s="12">
        <v>105.35</v>
      </c>
      <c r="AY108" s="12">
        <v>0</v>
      </c>
      <c r="AZ108" s="12">
        <v>14.05</v>
      </c>
      <c r="BA108" s="12">
        <v>13.58</v>
      </c>
      <c r="BB108" s="12">
        <v>12.16</v>
      </c>
      <c r="BC108" s="12">
        <v>5.93</v>
      </c>
      <c r="BD108" s="12">
        <v>0</v>
      </c>
      <c r="BE108" s="12">
        <v>0</v>
      </c>
      <c r="BF108" s="12">
        <v>0</v>
      </c>
      <c r="BG108" s="12">
        <v>0</v>
      </c>
      <c r="BH108" s="12">
        <v>0</v>
      </c>
      <c r="BI108" s="12">
        <v>0</v>
      </c>
      <c r="BJ108" s="12">
        <v>0</v>
      </c>
      <c r="BK108" s="12">
        <v>0.24</v>
      </c>
      <c r="BL108" s="12">
        <v>0</v>
      </c>
      <c r="BM108" s="12">
        <v>0.15</v>
      </c>
      <c r="BN108" s="12">
        <v>0.01</v>
      </c>
      <c r="BO108" s="12">
        <v>0.02</v>
      </c>
      <c r="BP108" s="12">
        <v>0</v>
      </c>
      <c r="BQ108" s="12">
        <v>0</v>
      </c>
      <c r="BR108" s="12">
        <v>0</v>
      </c>
      <c r="BS108" s="12">
        <v>0.89</v>
      </c>
      <c r="BT108" s="12">
        <v>0</v>
      </c>
      <c r="BU108" s="12">
        <v>0</v>
      </c>
      <c r="BV108" s="12">
        <v>2.11</v>
      </c>
      <c r="BW108" s="12">
        <v>0</v>
      </c>
      <c r="BX108" s="12">
        <v>0</v>
      </c>
      <c r="BY108" s="12">
        <v>0</v>
      </c>
      <c r="BZ108" s="12">
        <v>0</v>
      </c>
      <c r="CA108" s="12">
        <v>0</v>
      </c>
      <c r="CB108" s="12">
        <v>46.27</v>
      </c>
      <c r="IV108"/>
      <c r="IW108"/>
      <c r="IX108"/>
      <c r="IY108"/>
      <c r="IZ108"/>
      <c r="JA108"/>
      <c r="JB108"/>
      <c r="JC108"/>
      <c r="JD108"/>
      <c r="JE108"/>
      <c r="JF108"/>
      <c r="JG108"/>
      <c r="JH108"/>
      <c r="JI108"/>
      <c r="JJ108"/>
      <c r="JK108"/>
      <c r="JL108"/>
      <c r="JM108"/>
      <c r="JN108"/>
      <c r="JO108"/>
      <c r="JP108"/>
      <c r="JQ108"/>
      <c r="JR108"/>
      <c r="JS108"/>
      <c r="JT108"/>
      <c r="JU108"/>
      <c r="JV108"/>
      <c r="JW108"/>
      <c r="JX108"/>
      <c r="JY108"/>
      <c r="JZ108"/>
      <c r="KA108"/>
      <c r="KB108"/>
      <c r="KC108"/>
      <c r="KD108"/>
      <c r="KE108"/>
      <c r="KF108"/>
      <c r="KG108"/>
      <c r="KH108"/>
      <c r="KI108"/>
      <c r="KJ108"/>
      <c r="KK108"/>
      <c r="KL108"/>
      <c r="KM108"/>
      <c r="KN108"/>
      <c r="KO108"/>
      <c r="KP108"/>
      <c r="KQ108"/>
      <c r="KR108"/>
      <c r="KS108"/>
      <c r="KT108"/>
      <c r="KU108"/>
      <c r="KV108"/>
      <c r="KW108"/>
      <c r="KX108"/>
      <c r="KY108"/>
      <c r="KZ108"/>
      <c r="LA108"/>
      <c r="LB108"/>
      <c r="LC108"/>
      <c r="LD108"/>
      <c r="LE108"/>
      <c r="LF108"/>
      <c r="LG108"/>
      <c r="LH108"/>
      <c r="LI108"/>
      <c r="LJ108"/>
      <c r="LK108"/>
      <c r="LL108"/>
      <c r="LM108"/>
      <c r="LN108"/>
      <c r="LO108"/>
      <c r="LP108"/>
      <c r="LQ108"/>
      <c r="LR108"/>
      <c r="LS108"/>
      <c r="LT108"/>
      <c r="LU108"/>
      <c r="LV108"/>
      <c r="LW108"/>
      <c r="LX108"/>
      <c r="LY108"/>
      <c r="LZ108"/>
      <c r="MA108"/>
      <c r="MB108"/>
      <c r="MC108"/>
      <c r="MD108"/>
      <c r="ME108"/>
      <c r="MF108"/>
      <c r="MG108"/>
      <c r="MH108"/>
      <c r="MI108"/>
      <c r="MJ108"/>
      <c r="MK108"/>
      <c r="ML108"/>
      <c r="MM108"/>
      <c r="MN108"/>
      <c r="MO108"/>
      <c r="MP108"/>
      <c r="MQ108"/>
      <c r="MR108"/>
      <c r="MS108"/>
      <c r="MT108"/>
      <c r="MU108"/>
      <c r="MV108"/>
      <c r="MW108"/>
      <c r="MX108"/>
      <c r="MY108"/>
      <c r="MZ108"/>
      <c r="NA108"/>
      <c r="NB108"/>
      <c r="NC108"/>
      <c r="ND108"/>
      <c r="NE108"/>
      <c r="NF108"/>
      <c r="NG108"/>
      <c r="NH108"/>
      <c r="NI108"/>
      <c r="NJ108"/>
      <c r="NK108"/>
      <c r="NL108"/>
      <c r="NM108"/>
      <c r="NN108"/>
      <c r="NO108"/>
      <c r="NP108"/>
      <c r="NQ108"/>
      <c r="NR108"/>
      <c r="NS108"/>
      <c r="NT108"/>
      <c r="NU108"/>
      <c r="NV108"/>
      <c r="NW108"/>
      <c r="NX108"/>
      <c r="NY108"/>
      <c r="NZ108"/>
      <c r="OA108"/>
      <c r="OB108"/>
      <c r="OC108"/>
      <c r="OD108"/>
      <c r="OE108"/>
      <c r="OF108"/>
      <c r="OG108"/>
      <c r="OH108"/>
      <c r="OI108"/>
      <c r="OJ108"/>
      <c r="OK108"/>
      <c r="OL108"/>
      <c r="OM108"/>
      <c r="ON108"/>
      <c r="OO108"/>
      <c r="OP108"/>
      <c r="OQ108"/>
      <c r="OR108"/>
      <c r="OS108"/>
      <c r="OT108"/>
      <c r="OU108"/>
      <c r="OV108"/>
      <c r="OW108"/>
      <c r="OX108"/>
      <c r="OY108"/>
      <c r="OZ108"/>
      <c r="PA108"/>
      <c r="PB108"/>
      <c r="PC108"/>
      <c r="PD108"/>
      <c r="PE108"/>
      <c r="PF108"/>
      <c r="PG108"/>
      <c r="PH108"/>
      <c r="PI108"/>
      <c r="PJ108"/>
      <c r="PK108"/>
      <c r="PL108"/>
      <c r="PM108"/>
      <c r="PN108"/>
      <c r="PO108"/>
      <c r="PP108"/>
      <c r="PQ108"/>
      <c r="PR108"/>
      <c r="PS108"/>
      <c r="PT108"/>
      <c r="PU108"/>
      <c r="PV108"/>
      <c r="PW108"/>
      <c r="PX108"/>
      <c r="PY108"/>
      <c r="PZ108"/>
      <c r="QA108"/>
      <c r="QB108"/>
      <c r="QC108"/>
      <c r="QD108"/>
      <c r="QE108"/>
      <c r="QF108"/>
      <c r="QG108"/>
      <c r="QH108"/>
      <c r="QI108"/>
      <c r="QJ108"/>
      <c r="QK108"/>
      <c r="QL108"/>
      <c r="QM108"/>
      <c r="QN108"/>
      <c r="QO108"/>
      <c r="QP108"/>
      <c r="QQ108"/>
      <c r="QR108"/>
      <c r="QS108"/>
      <c r="QT108"/>
      <c r="QU108"/>
      <c r="QV108"/>
      <c r="QW108"/>
      <c r="QX108"/>
      <c r="QY108"/>
      <c r="QZ108"/>
      <c r="RA108"/>
      <c r="RB108"/>
      <c r="RC108"/>
      <c r="RD108"/>
      <c r="RE108"/>
      <c r="RF108"/>
      <c r="RG108"/>
      <c r="RH108"/>
      <c r="RI108"/>
      <c r="RJ108"/>
      <c r="RK108"/>
      <c r="RL108"/>
      <c r="RM108"/>
      <c r="RN108"/>
      <c r="RO108"/>
      <c r="RP108"/>
      <c r="RQ108"/>
      <c r="RR108"/>
      <c r="RS108"/>
      <c r="RT108"/>
      <c r="RU108"/>
      <c r="RV108"/>
      <c r="RW108"/>
      <c r="RX108"/>
      <c r="RY108"/>
      <c r="RZ108"/>
      <c r="SA108"/>
      <c r="SB108"/>
      <c r="SC108"/>
      <c r="SD108"/>
      <c r="SE108"/>
      <c r="SF108"/>
      <c r="SG108"/>
      <c r="SH108"/>
      <c r="SI108"/>
      <c r="SJ108"/>
      <c r="SK108"/>
      <c r="SL108"/>
      <c r="SM108"/>
      <c r="SN108"/>
      <c r="SO108"/>
      <c r="SP108"/>
      <c r="SQ108"/>
      <c r="SR108"/>
      <c r="SS108"/>
      <c r="ST108"/>
      <c r="SU108"/>
      <c r="SV108"/>
      <c r="SW108"/>
      <c r="SX108"/>
      <c r="SY108"/>
      <c r="SZ108"/>
      <c r="TA108"/>
      <c r="TB108"/>
      <c r="TC108"/>
      <c r="TD108"/>
      <c r="TE108"/>
      <c r="TF108"/>
      <c r="TG108"/>
      <c r="TH108"/>
      <c r="TI108"/>
      <c r="TJ108"/>
      <c r="TK108"/>
      <c r="TL108"/>
      <c r="TM108"/>
      <c r="TN108"/>
      <c r="TO108"/>
      <c r="TP108"/>
      <c r="TQ108"/>
      <c r="TR108"/>
      <c r="TS108"/>
      <c r="TT108"/>
      <c r="TU108"/>
      <c r="TV108"/>
      <c r="TW108"/>
      <c r="TX108"/>
      <c r="TY108"/>
      <c r="TZ108"/>
      <c r="UA108"/>
      <c r="UB108"/>
      <c r="UC108"/>
      <c r="UD108"/>
      <c r="UE108"/>
      <c r="UF108"/>
      <c r="UG108"/>
      <c r="UH108"/>
      <c r="UI108"/>
      <c r="UJ108"/>
      <c r="UK108"/>
      <c r="UL108"/>
      <c r="UM108"/>
      <c r="UN108"/>
      <c r="UO108"/>
      <c r="UP108"/>
      <c r="UQ108"/>
      <c r="UR108"/>
      <c r="US108"/>
      <c r="UT108"/>
      <c r="UU108"/>
      <c r="UV108"/>
      <c r="UW108"/>
      <c r="UX108"/>
      <c r="UY108"/>
      <c r="UZ108"/>
      <c r="VA108"/>
      <c r="VB108"/>
      <c r="VC108"/>
      <c r="VD108"/>
      <c r="VE108"/>
      <c r="VF108"/>
      <c r="VG108"/>
      <c r="VH108"/>
      <c r="VI108"/>
      <c r="VJ108"/>
      <c r="VK108"/>
      <c r="VL108"/>
      <c r="VM108"/>
      <c r="VN108"/>
      <c r="VO108"/>
      <c r="VP108"/>
      <c r="VQ108"/>
      <c r="VR108"/>
      <c r="VS108"/>
      <c r="VT108"/>
      <c r="VU108"/>
      <c r="VV108"/>
      <c r="VW108"/>
      <c r="VX108"/>
      <c r="VY108"/>
      <c r="VZ108"/>
      <c r="WA108"/>
      <c r="WB108"/>
      <c r="WC108"/>
      <c r="WD108"/>
      <c r="WE108"/>
      <c r="WF108"/>
      <c r="WG108"/>
    </row>
    <row r="109" spans="1:605" s="12" customFormat="1" ht="12.75" customHeight="1">
      <c r="A109" s="9" t="str">
        <f>"18/2"</f>
        <v>18/2</v>
      </c>
      <c r="B109" s="10" t="s">
        <v>143</v>
      </c>
      <c r="C109" s="11" t="str">
        <f>"250"</f>
        <v>250</v>
      </c>
      <c r="D109" s="11">
        <v>3.21</v>
      </c>
      <c r="E109" s="11">
        <v>0</v>
      </c>
      <c r="F109" s="11">
        <v>2.4500000000000002</v>
      </c>
      <c r="G109" s="11">
        <v>2.4500000000000002</v>
      </c>
      <c r="H109" s="11">
        <v>23.6</v>
      </c>
      <c r="I109" s="25">
        <v>127.39266074999999</v>
      </c>
      <c r="J109" s="11">
        <v>0.35</v>
      </c>
      <c r="K109" s="11">
        <v>1.3</v>
      </c>
      <c r="L109" s="11">
        <v>0</v>
      </c>
      <c r="M109" s="11">
        <v>0</v>
      </c>
      <c r="N109" s="11">
        <v>2.52</v>
      </c>
      <c r="O109" s="11">
        <v>19.170000000000002</v>
      </c>
      <c r="P109" s="11">
        <v>1.9</v>
      </c>
      <c r="Q109" s="11">
        <v>0</v>
      </c>
      <c r="R109" s="11">
        <v>0</v>
      </c>
      <c r="S109" s="11">
        <v>0.19</v>
      </c>
      <c r="T109" s="11">
        <v>1.53</v>
      </c>
      <c r="U109" s="11">
        <v>198.29</v>
      </c>
      <c r="V109" s="11">
        <v>447.64</v>
      </c>
      <c r="W109" s="11">
        <v>16.5</v>
      </c>
      <c r="X109" s="11">
        <v>22.83</v>
      </c>
      <c r="Y109" s="11">
        <v>59.34</v>
      </c>
      <c r="Z109" s="11">
        <v>0.99</v>
      </c>
      <c r="AA109" s="11">
        <v>0</v>
      </c>
      <c r="AB109" s="11">
        <v>1308.5999999999999</v>
      </c>
      <c r="AC109" s="11">
        <v>242.1</v>
      </c>
      <c r="AD109" s="11">
        <v>1.24</v>
      </c>
      <c r="AE109" s="11">
        <v>0.1</v>
      </c>
      <c r="AF109" s="11">
        <v>0.06</v>
      </c>
      <c r="AG109" s="11">
        <v>1.02</v>
      </c>
      <c r="AH109" s="11">
        <v>1.86</v>
      </c>
      <c r="AI109" s="11">
        <v>6.12</v>
      </c>
      <c r="AJ109" s="12">
        <v>0</v>
      </c>
      <c r="AK109" s="12">
        <v>90.78</v>
      </c>
      <c r="AL109" s="12">
        <v>94.22</v>
      </c>
      <c r="AM109" s="12">
        <v>156.88999999999999</v>
      </c>
      <c r="AN109" s="12">
        <v>82.08</v>
      </c>
      <c r="AO109" s="12">
        <v>30.25</v>
      </c>
      <c r="AP109" s="12">
        <v>76.44</v>
      </c>
      <c r="AQ109" s="12">
        <v>29.21</v>
      </c>
      <c r="AR109" s="12">
        <v>104.67</v>
      </c>
      <c r="AS109" s="12">
        <v>93.55</v>
      </c>
      <c r="AT109" s="12">
        <v>172.79</v>
      </c>
      <c r="AU109" s="12">
        <v>113.46</v>
      </c>
      <c r="AV109" s="12">
        <v>40.36</v>
      </c>
      <c r="AW109" s="12">
        <v>82.54</v>
      </c>
      <c r="AX109" s="12">
        <v>627.16999999999996</v>
      </c>
      <c r="AY109" s="12">
        <v>0</v>
      </c>
      <c r="AZ109" s="12">
        <v>165.43</v>
      </c>
      <c r="BA109" s="12">
        <v>95.3</v>
      </c>
      <c r="BB109" s="12">
        <v>59.15</v>
      </c>
      <c r="BC109" s="12">
        <v>39.43</v>
      </c>
      <c r="BD109" s="12">
        <v>0</v>
      </c>
      <c r="BE109" s="12">
        <v>0</v>
      </c>
      <c r="BF109" s="12">
        <v>0</v>
      </c>
      <c r="BG109" s="12">
        <v>0</v>
      </c>
      <c r="BH109" s="12">
        <v>0</v>
      </c>
      <c r="BI109" s="12">
        <v>0</v>
      </c>
      <c r="BJ109" s="12">
        <v>0</v>
      </c>
      <c r="BK109" s="12">
        <v>0.2</v>
      </c>
      <c r="BL109" s="12">
        <v>0</v>
      </c>
      <c r="BM109" s="12">
        <v>0.09</v>
      </c>
      <c r="BN109" s="12">
        <v>0.01</v>
      </c>
      <c r="BO109" s="12">
        <v>0.01</v>
      </c>
      <c r="BP109" s="12">
        <v>0</v>
      </c>
      <c r="BQ109" s="12">
        <v>0</v>
      </c>
      <c r="BR109" s="12">
        <v>0</v>
      </c>
      <c r="BS109" s="12">
        <v>0.57999999999999996</v>
      </c>
      <c r="BT109" s="12">
        <v>0</v>
      </c>
      <c r="BU109" s="12">
        <v>0</v>
      </c>
      <c r="BV109" s="12">
        <v>1.28</v>
      </c>
      <c r="BW109" s="12">
        <v>0</v>
      </c>
      <c r="BX109" s="12">
        <v>0</v>
      </c>
      <c r="BY109" s="12">
        <v>0</v>
      </c>
      <c r="BZ109" s="12">
        <v>0</v>
      </c>
      <c r="CA109" s="12">
        <v>0</v>
      </c>
      <c r="CB109" s="12">
        <v>261.05</v>
      </c>
      <c r="IV109"/>
      <c r="IW109"/>
      <c r="IX109"/>
      <c r="IY109"/>
      <c r="IZ109"/>
      <c r="JA109"/>
      <c r="JB109"/>
      <c r="JC109"/>
      <c r="JD109"/>
      <c r="JE109"/>
      <c r="JF109"/>
      <c r="JG109"/>
      <c r="JH109"/>
      <c r="JI109"/>
      <c r="JJ109"/>
      <c r="JK109"/>
      <c r="JL109"/>
      <c r="JM109"/>
      <c r="JN109"/>
      <c r="JO109"/>
      <c r="JP109"/>
      <c r="JQ109"/>
      <c r="JR109"/>
      <c r="JS109"/>
      <c r="JT109"/>
      <c r="JU109"/>
      <c r="JV109"/>
      <c r="JW109"/>
      <c r="JX109"/>
      <c r="JY109"/>
      <c r="JZ109"/>
      <c r="KA109"/>
      <c r="KB109"/>
      <c r="KC109"/>
      <c r="KD109"/>
      <c r="KE109"/>
      <c r="KF109"/>
      <c r="KG109"/>
      <c r="KH109"/>
      <c r="KI109"/>
      <c r="KJ109"/>
      <c r="KK109"/>
      <c r="KL109"/>
      <c r="KM109"/>
      <c r="KN109"/>
      <c r="KO109"/>
      <c r="KP109"/>
      <c r="KQ109"/>
      <c r="KR109"/>
      <c r="KS109"/>
      <c r="KT109"/>
      <c r="KU109"/>
      <c r="KV109"/>
      <c r="KW109"/>
      <c r="KX109"/>
      <c r="KY109"/>
      <c r="KZ109"/>
      <c r="LA109"/>
      <c r="LB109"/>
      <c r="LC109"/>
      <c r="LD109"/>
      <c r="LE109"/>
      <c r="LF109"/>
      <c r="LG109"/>
      <c r="LH109"/>
      <c r="LI109"/>
      <c r="LJ109"/>
      <c r="LK109"/>
      <c r="LL109"/>
      <c r="LM109"/>
      <c r="LN109"/>
      <c r="LO109"/>
      <c r="LP109"/>
      <c r="LQ109"/>
      <c r="LR109"/>
      <c r="LS109"/>
      <c r="LT109"/>
      <c r="LU109"/>
      <c r="LV109"/>
      <c r="LW109"/>
      <c r="LX109"/>
      <c r="LY109"/>
      <c r="LZ109"/>
      <c r="MA109"/>
      <c r="MB109"/>
      <c r="MC109"/>
      <c r="MD109"/>
      <c r="ME109"/>
      <c r="MF109"/>
      <c r="MG109"/>
      <c r="MH109"/>
      <c r="MI109"/>
      <c r="MJ109"/>
      <c r="MK109"/>
      <c r="ML109"/>
      <c r="MM109"/>
      <c r="MN109"/>
      <c r="MO109"/>
      <c r="MP109"/>
      <c r="MQ109"/>
      <c r="MR109"/>
      <c r="MS109"/>
      <c r="MT109"/>
      <c r="MU109"/>
      <c r="MV109"/>
      <c r="MW109"/>
      <c r="MX109"/>
      <c r="MY109"/>
      <c r="MZ109"/>
      <c r="NA109"/>
      <c r="NB109"/>
      <c r="NC109"/>
      <c r="ND109"/>
      <c r="NE109"/>
      <c r="NF109"/>
      <c r="NG109"/>
      <c r="NH109"/>
      <c r="NI109"/>
      <c r="NJ109"/>
      <c r="NK109"/>
      <c r="NL109"/>
      <c r="NM109"/>
      <c r="NN109"/>
      <c r="NO109"/>
      <c r="NP109"/>
      <c r="NQ109"/>
      <c r="NR109"/>
      <c r="NS109"/>
      <c r="NT109"/>
      <c r="NU109"/>
      <c r="NV109"/>
      <c r="NW109"/>
      <c r="NX109"/>
      <c r="NY109"/>
      <c r="NZ109"/>
      <c r="OA109"/>
      <c r="OB109"/>
      <c r="OC109"/>
      <c r="OD109"/>
      <c r="OE109"/>
      <c r="OF109"/>
      <c r="OG109"/>
      <c r="OH109"/>
      <c r="OI109"/>
      <c r="OJ109"/>
      <c r="OK109"/>
      <c r="OL109"/>
      <c r="OM109"/>
      <c r="ON109"/>
      <c r="OO109"/>
      <c r="OP109"/>
      <c r="OQ109"/>
      <c r="OR109"/>
      <c r="OS109"/>
      <c r="OT109"/>
      <c r="OU109"/>
      <c r="OV109"/>
      <c r="OW109"/>
      <c r="OX109"/>
      <c r="OY109"/>
      <c r="OZ109"/>
      <c r="PA109"/>
      <c r="PB109"/>
      <c r="PC109"/>
      <c r="PD109"/>
      <c r="PE109"/>
      <c r="PF109"/>
      <c r="PG109"/>
      <c r="PH109"/>
      <c r="PI109"/>
      <c r="PJ109"/>
      <c r="PK109"/>
      <c r="PL109"/>
      <c r="PM109"/>
      <c r="PN109"/>
      <c r="PO109"/>
      <c r="PP109"/>
      <c r="PQ109"/>
      <c r="PR109"/>
      <c r="PS109"/>
      <c r="PT109"/>
      <c r="PU109"/>
      <c r="PV109"/>
      <c r="PW109"/>
      <c r="PX109"/>
      <c r="PY109"/>
      <c r="PZ109"/>
      <c r="QA109"/>
      <c r="QB109"/>
      <c r="QC109"/>
      <c r="QD109"/>
      <c r="QE109"/>
      <c r="QF109"/>
      <c r="QG109"/>
      <c r="QH109"/>
      <c r="QI109"/>
      <c r="QJ109"/>
      <c r="QK109"/>
      <c r="QL109"/>
      <c r="QM109"/>
      <c r="QN109"/>
      <c r="QO109"/>
      <c r="QP109"/>
      <c r="QQ109"/>
      <c r="QR109"/>
      <c r="QS109"/>
      <c r="QT109"/>
      <c r="QU109"/>
      <c r="QV109"/>
      <c r="QW109"/>
      <c r="QX109"/>
      <c r="QY109"/>
      <c r="QZ109"/>
      <c r="RA109"/>
      <c r="RB109"/>
      <c r="RC109"/>
      <c r="RD109"/>
      <c r="RE109"/>
      <c r="RF109"/>
      <c r="RG109"/>
      <c r="RH109"/>
      <c r="RI109"/>
      <c r="RJ109"/>
      <c r="RK109"/>
      <c r="RL109"/>
      <c r="RM109"/>
      <c r="RN109"/>
      <c r="RO109"/>
      <c r="RP109"/>
      <c r="RQ109"/>
      <c r="RR109"/>
      <c r="RS109"/>
      <c r="RT109"/>
      <c r="RU109"/>
      <c r="RV109"/>
      <c r="RW109"/>
      <c r="RX109"/>
      <c r="RY109"/>
      <c r="RZ109"/>
      <c r="SA109"/>
      <c r="SB109"/>
      <c r="SC109"/>
      <c r="SD109"/>
      <c r="SE109"/>
      <c r="SF109"/>
      <c r="SG109"/>
      <c r="SH109"/>
      <c r="SI109"/>
      <c r="SJ109"/>
      <c r="SK109"/>
      <c r="SL109"/>
      <c r="SM109"/>
      <c r="SN109"/>
      <c r="SO109"/>
      <c r="SP109"/>
      <c r="SQ109"/>
      <c r="SR109"/>
      <c r="SS109"/>
      <c r="ST109"/>
      <c r="SU109"/>
      <c r="SV109"/>
      <c r="SW109"/>
      <c r="SX109"/>
      <c r="SY109"/>
      <c r="SZ109"/>
      <c r="TA109"/>
      <c r="TB109"/>
      <c r="TC109"/>
      <c r="TD109"/>
      <c r="TE109"/>
      <c r="TF109"/>
      <c r="TG109"/>
      <c r="TH109"/>
      <c r="TI109"/>
      <c r="TJ109"/>
      <c r="TK109"/>
      <c r="TL109"/>
      <c r="TM109"/>
      <c r="TN109"/>
      <c r="TO109"/>
      <c r="TP109"/>
      <c r="TQ109"/>
      <c r="TR109"/>
      <c r="TS109"/>
      <c r="TT109"/>
      <c r="TU109"/>
      <c r="TV109"/>
      <c r="TW109"/>
      <c r="TX109"/>
      <c r="TY109"/>
      <c r="TZ109"/>
      <c r="UA109"/>
      <c r="UB109"/>
      <c r="UC109"/>
      <c r="UD109"/>
      <c r="UE109"/>
      <c r="UF109"/>
      <c r="UG109"/>
      <c r="UH109"/>
      <c r="UI109"/>
      <c r="UJ109"/>
      <c r="UK109"/>
      <c r="UL109"/>
      <c r="UM109"/>
      <c r="UN109"/>
      <c r="UO109"/>
      <c r="UP109"/>
      <c r="UQ109"/>
      <c r="UR109"/>
      <c r="US109"/>
      <c r="UT109"/>
      <c r="UU109"/>
      <c r="UV109"/>
      <c r="UW109"/>
      <c r="UX109"/>
      <c r="UY109"/>
      <c r="UZ109"/>
      <c r="VA109"/>
      <c r="VB109"/>
      <c r="VC109"/>
      <c r="VD109"/>
      <c r="VE109"/>
      <c r="VF109"/>
      <c r="VG109"/>
      <c r="VH109"/>
      <c r="VI109"/>
      <c r="VJ109"/>
      <c r="VK109"/>
      <c r="VL109"/>
      <c r="VM109"/>
      <c r="VN109"/>
      <c r="VO109"/>
      <c r="VP109"/>
      <c r="VQ109"/>
      <c r="VR109"/>
      <c r="VS109"/>
      <c r="VT109"/>
      <c r="VU109"/>
      <c r="VV109"/>
      <c r="VW109"/>
      <c r="VX109"/>
      <c r="VY109"/>
      <c r="VZ109"/>
      <c r="WA109"/>
      <c r="WB109"/>
      <c r="WC109"/>
      <c r="WD109"/>
      <c r="WE109"/>
      <c r="WF109"/>
      <c r="WG109"/>
    </row>
    <row r="110" spans="1:605" s="12" customFormat="1" ht="12.75" customHeight="1">
      <c r="A110" s="9" t="str">
        <f>"41/2"</f>
        <v>41/2</v>
      </c>
      <c r="B110" s="10" t="s">
        <v>144</v>
      </c>
      <c r="C110" s="11" t="str">
        <f>"20"</f>
        <v>20</v>
      </c>
      <c r="D110" s="11">
        <v>4.0999999999999996</v>
      </c>
      <c r="E110" s="11">
        <v>4.08</v>
      </c>
      <c r="F110" s="11">
        <v>2.94</v>
      </c>
      <c r="G110" s="11">
        <v>0</v>
      </c>
      <c r="H110" s="11">
        <v>0.24</v>
      </c>
      <c r="I110" s="25">
        <v>43.644499999999994</v>
      </c>
      <c r="J110" s="11">
        <v>1.69</v>
      </c>
      <c r="K110" s="11">
        <v>0</v>
      </c>
      <c r="L110" s="11">
        <v>0</v>
      </c>
      <c r="M110" s="11">
        <v>0</v>
      </c>
      <c r="N110" s="11">
        <v>0.18</v>
      </c>
      <c r="O110" s="11">
        <v>0</v>
      </c>
      <c r="P110" s="11">
        <v>0.06</v>
      </c>
      <c r="Q110" s="11">
        <v>0</v>
      </c>
      <c r="R110" s="11">
        <v>0</v>
      </c>
      <c r="S110" s="11">
        <v>0</v>
      </c>
      <c r="T110" s="11">
        <v>0.45</v>
      </c>
      <c r="U110" s="11">
        <v>57.08</v>
      </c>
      <c r="V110" s="11">
        <v>44.71</v>
      </c>
      <c r="W110" s="11">
        <v>3.62</v>
      </c>
      <c r="X110" s="11">
        <v>4.22</v>
      </c>
      <c r="Y110" s="11">
        <v>33.869999999999997</v>
      </c>
      <c r="Z110" s="11">
        <v>0.55000000000000004</v>
      </c>
      <c r="AA110" s="11">
        <v>2.5</v>
      </c>
      <c r="AB110" s="11">
        <v>1.2</v>
      </c>
      <c r="AC110" s="11">
        <v>5.2</v>
      </c>
      <c r="AD110" s="11">
        <v>0.11</v>
      </c>
      <c r="AE110" s="11">
        <v>0.01</v>
      </c>
      <c r="AF110" s="11">
        <v>0.03</v>
      </c>
      <c r="AG110" s="11">
        <v>0.87</v>
      </c>
      <c r="AH110" s="11">
        <v>1.97</v>
      </c>
      <c r="AI110" s="11">
        <v>0.06</v>
      </c>
      <c r="AJ110" s="12">
        <v>0</v>
      </c>
      <c r="AK110" s="12">
        <v>228.14</v>
      </c>
      <c r="AL110" s="12">
        <v>172.62</v>
      </c>
      <c r="AM110" s="12">
        <v>325.39999999999998</v>
      </c>
      <c r="AN110" s="12">
        <v>552.17999999999995</v>
      </c>
      <c r="AO110" s="12">
        <v>99.75</v>
      </c>
      <c r="AP110" s="12">
        <v>177.2</v>
      </c>
      <c r="AQ110" s="12">
        <v>47.14</v>
      </c>
      <c r="AR110" s="12">
        <v>176.3</v>
      </c>
      <c r="AS110" s="12">
        <v>237.58</v>
      </c>
      <c r="AT110" s="12">
        <v>230.07</v>
      </c>
      <c r="AU110" s="12">
        <v>388.72</v>
      </c>
      <c r="AV110" s="12">
        <v>153.09</v>
      </c>
      <c r="AW110" s="12">
        <v>201.45</v>
      </c>
      <c r="AX110" s="12">
        <v>668.03</v>
      </c>
      <c r="AY110" s="12">
        <v>60.28</v>
      </c>
      <c r="AZ110" s="12">
        <v>148.91999999999999</v>
      </c>
      <c r="BA110" s="12">
        <v>178.16</v>
      </c>
      <c r="BB110" s="12">
        <v>144.77000000000001</v>
      </c>
      <c r="BC110" s="12">
        <v>58.89</v>
      </c>
      <c r="BD110" s="12">
        <v>0</v>
      </c>
      <c r="BE110" s="12">
        <v>0</v>
      </c>
      <c r="BF110" s="12">
        <v>0</v>
      </c>
      <c r="BG110" s="12">
        <v>0</v>
      </c>
      <c r="BH110" s="12">
        <v>0</v>
      </c>
      <c r="BI110" s="12">
        <v>0</v>
      </c>
      <c r="BJ110" s="12">
        <v>0</v>
      </c>
      <c r="BK110" s="12">
        <v>0</v>
      </c>
      <c r="BL110" s="12">
        <v>0</v>
      </c>
      <c r="BM110" s="12">
        <v>0</v>
      </c>
      <c r="BN110" s="12">
        <v>0</v>
      </c>
      <c r="BO110" s="12">
        <v>0</v>
      </c>
      <c r="BP110" s="12">
        <v>0</v>
      </c>
      <c r="BQ110" s="12">
        <v>0</v>
      </c>
      <c r="BR110" s="12">
        <v>0</v>
      </c>
      <c r="BS110" s="12">
        <v>0</v>
      </c>
      <c r="BT110" s="12">
        <v>0</v>
      </c>
      <c r="BU110" s="12">
        <v>0</v>
      </c>
      <c r="BV110" s="12">
        <v>0</v>
      </c>
      <c r="BW110" s="12">
        <v>0</v>
      </c>
      <c r="BX110" s="12">
        <v>0</v>
      </c>
      <c r="BY110" s="12">
        <v>0</v>
      </c>
      <c r="BZ110" s="12">
        <v>0</v>
      </c>
      <c r="CA110" s="12">
        <v>0</v>
      </c>
      <c r="CB110" s="12">
        <v>20.04</v>
      </c>
      <c r="IV110"/>
      <c r="IW110"/>
      <c r="IX110"/>
      <c r="IY110"/>
      <c r="IZ110"/>
      <c r="JA110"/>
      <c r="JB110"/>
      <c r="JC110"/>
      <c r="JD110"/>
      <c r="JE110"/>
      <c r="JF110"/>
      <c r="JG110"/>
      <c r="JH110"/>
      <c r="JI110"/>
      <c r="JJ110"/>
      <c r="JK110"/>
      <c r="JL110"/>
      <c r="JM110"/>
      <c r="JN110"/>
      <c r="JO110"/>
      <c r="JP110"/>
      <c r="JQ110"/>
      <c r="JR110"/>
      <c r="JS110"/>
      <c r="JT110"/>
      <c r="JU110"/>
      <c r="JV110"/>
      <c r="JW110"/>
      <c r="JX110"/>
      <c r="JY110"/>
      <c r="JZ110"/>
      <c r="KA110"/>
      <c r="KB110"/>
      <c r="KC110"/>
      <c r="KD110"/>
      <c r="KE110"/>
      <c r="KF110"/>
      <c r="KG110"/>
      <c r="KH110"/>
      <c r="KI110"/>
      <c r="KJ110"/>
      <c r="KK110"/>
      <c r="KL110"/>
      <c r="KM110"/>
      <c r="KN110"/>
      <c r="KO110"/>
      <c r="KP110"/>
      <c r="KQ110"/>
      <c r="KR110"/>
      <c r="KS110"/>
      <c r="KT110"/>
      <c r="KU110"/>
      <c r="KV110"/>
      <c r="KW110"/>
      <c r="KX110"/>
      <c r="KY110"/>
      <c r="KZ110"/>
      <c r="LA110"/>
      <c r="LB110"/>
      <c r="LC110"/>
      <c r="LD110"/>
      <c r="LE110"/>
      <c r="LF110"/>
      <c r="LG110"/>
      <c r="LH110"/>
      <c r="LI110"/>
      <c r="LJ110"/>
      <c r="LK110"/>
      <c r="LL110"/>
      <c r="LM110"/>
      <c r="LN110"/>
      <c r="LO110"/>
      <c r="LP110"/>
      <c r="LQ110"/>
      <c r="LR110"/>
      <c r="LS110"/>
      <c r="LT110"/>
      <c r="LU110"/>
      <c r="LV110"/>
      <c r="LW110"/>
      <c r="LX110"/>
      <c r="LY110"/>
      <c r="LZ110"/>
      <c r="MA110"/>
      <c r="MB110"/>
      <c r="MC110"/>
      <c r="MD110"/>
      <c r="ME110"/>
      <c r="MF110"/>
      <c r="MG110"/>
      <c r="MH110"/>
      <c r="MI110"/>
      <c r="MJ110"/>
      <c r="MK110"/>
      <c r="ML110"/>
      <c r="MM110"/>
      <c r="MN110"/>
      <c r="MO110"/>
      <c r="MP110"/>
      <c r="MQ110"/>
      <c r="MR110"/>
      <c r="MS110"/>
      <c r="MT110"/>
      <c r="MU110"/>
      <c r="MV110"/>
      <c r="MW110"/>
      <c r="MX110"/>
      <c r="MY110"/>
      <c r="MZ110"/>
      <c r="NA110"/>
      <c r="NB110"/>
      <c r="NC110"/>
      <c r="ND110"/>
      <c r="NE110"/>
      <c r="NF110"/>
      <c r="NG110"/>
      <c r="NH110"/>
      <c r="NI110"/>
      <c r="NJ110"/>
      <c r="NK110"/>
      <c r="NL110"/>
      <c r="NM110"/>
      <c r="NN110"/>
      <c r="NO110"/>
      <c r="NP110"/>
      <c r="NQ110"/>
      <c r="NR110"/>
      <c r="NS110"/>
      <c r="NT110"/>
      <c r="NU110"/>
      <c r="NV110"/>
      <c r="NW110"/>
      <c r="NX110"/>
      <c r="NY110"/>
      <c r="NZ110"/>
      <c r="OA110"/>
      <c r="OB110"/>
      <c r="OC110"/>
      <c r="OD110"/>
      <c r="OE110"/>
      <c r="OF110"/>
      <c r="OG110"/>
      <c r="OH110"/>
      <c r="OI110"/>
      <c r="OJ110"/>
      <c r="OK110"/>
      <c r="OL110"/>
      <c r="OM110"/>
      <c r="ON110"/>
      <c r="OO110"/>
      <c r="OP110"/>
      <c r="OQ110"/>
      <c r="OR110"/>
      <c r="OS110"/>
      <c r="OT110"/>
      <c r="OU110"/>
      <c r="OV110"/>
      <c r="OW110"/>
      <c r="OX110"/>
      <c r="OY110"/>
      <c r="OZ110"/>
      <c r="PA110"/>
      <c r="PB110"/>
      <c r="PC110"/>
      <c r="PD110"/>
      <c r="PE110"/>
      <c r="PF110"/>
      <c r="PG110"/>
      <c r="PH110"/>
      <c r="PI110"/>
      <c r="PJ110"/>
      <c r="PK110"/>
      <c r="PL110"/>
      <c r="PM110"/>
      <c r="PN110"/>
      <c r="PO110"/>
      <c r="PP110"/>
      <c r="PQ110"/>
      <c r="PR110"/>
      <c r="PS110"/>
      <c r="PT110"/>
      <c r="PU110"/>
      <c r="PV110"/>
      <c r="PW110"/>
      <c r="PX110"/>
      <c r="PY110"/>
      <c r="PZ110"/>
      <c r="QA110"/>
      <c r="QB110"/>
      <c r="QC110"/>
      <c r="QD110"/>
      <c r="QE110"/>
      <c r="QF110"/>
      <c r="QG110"/>
      <c r="QH110"/>
      <c r="QI110"/>
      <c r="QJ110"/>
      <c r="QK110"/>
      <c r="QL110"/>
      <c r="QM110"/>
      <c r="QN110"/>
      <c r="QO110"/>
      <c r="QP110"/>
      <c r="QQ110"/>
      <c r="QR110"/>
      <c r="QS110"/>
      <c r="QT110"/>
      <c r="QU110"/>
      <c r="QV110"/>
      <c r="QW110"/>
      <c r="QX110"/>
      <c r="QY110"/>
      <c r="QZ110"/>
      <c r="RA110"/>
      <c r="RB110"/>
      <c r="RC110"/>
      <c r="RD110"/>
      <c r="RE110"/>
      <c r="RF110"/>
      <c r="RG110"/>
      <c r="RH110"/>
      <c r="RI110"/>
      <c r="RJ110"/>
      <c r="RK110"/>
      <c r="RL110"/>
      <c r="RM110"/>
      <c r="RN110"/>
      <c r="RO110"/>
      <c r="RP110"/>
      <c r="RQ110"/>
      <c r="RR110"/>
      <c r="RS110"/>
      <c r="RT110"/>
      <c r="RU110"/>
      <c r="RV110"/>
      <c r="RW110"/>
      <c r="RX110"/>
      <c r="RY110"/>
      <c r="RZ110"/>
      <c r="SA110"/>
      <c r="SB110"/>
      <c r="SC110"/>
      <c r="SD110"/>
      <c r="SE110"/>
      <c r="SF110"/>
      <c r="SG110"/>
      <c r="SH110"/>
      <c r="SI110"/>
      <c r="SJ110"/>
      <c r="SK110"/>
      <c r="SL110"/>
      <c r="SM110"/>
      <c r="SN110"/>
      <c r="SO110"/>
      <c r="SP110"/>
      <c r="SQ110"/>
      <c r="SR110"/>
      <c r="SS110"/>
      <c r="ST110"/>
      <c r="SU110"/>
      <c r="SV110"/>
      <c r="SW110"/>
      <c r="SX110"/>
      <c r="SY110"/>
      <c r="SZ110"/>
      <c r="TA110"/>
      <c r="TB110"/>
      <c r="TC110"/>
      <c r="TD110"/>
      <c r="TE110"/>
      <c r="TF110"/>
      <c r="TG110"/>
      <c r="TH110"/>
      <c r="TI110"/>
      <c r="TJ110"/>
      <c r="TK110"/>
      <c r="TL110"/>
      <c r="TM110"/>
      <c r="TN110"/>
      <c r="TO110"/>
      <c r="TP110"/>
      <c r="TQ110"/>
      <c r="TR110"/>
      <c r="TS110"/>
      <c r="TT110"/>
      <c r="TU110"/>
      <c r="TV110"/>
      <c r="TW110"/>
      <c r="TX110"/>
      <c r="TY110"/>
      <c r="TZ110"/>
      <c r="UA110"/>
      <c r="UB110"/>
      <c r="UC110"/>
      <c r="UD110"/>
      <c r="UE110"/>
      <c r="UF110"/>
      <c r="UG110"/>
      <c r="UH110"/>
      <c r="UI110"/>
      <c r="UJ110"/>
      <c r="UK110"/>
      <c r="UL110"/>
      <c r="UM110"/>
      <c r="UN110"/>
      <c r="UO110"/>
      <c r="UP110"/>
      <c r="UQ110"/>
      <c r="UR110"/>
      <c r="US110"/>
      <c r="UT110"/>
      <c r="UU110"/>
      <c r="UV110"/>
      <c r="UW110"/>
      <c r="UX110"/>
      <c r="UY110"/>
      <c r="UZ110"/>
      <c r="VA110"/>
      <c r="VB110"/>
      <c r="VC110"/>
      <c r="VD110"/>
      <c r="VE110"/>
      <c r="VF110"/>
      <c r="VG110"/>
      <c r="VH110"/>
      <c r="VI110"/>
      <c r="VJ110"/>
      <c r="VK110"/>
      <c r="VL110"/>
      <c r="VM110"/>
      <c r="VN110"/>
      <c r="VO110"/>
      <c r="VP110"/>
      <c r="VQ110"/>
      <c r="VR110"/>
      <c r="VS110"/>
      <c r="VT110"/>
      <c r="VU110"/>
      <c r="VV110"/>
      <c r="VW110"/>
      <c r="VX110"/>
      <c r="VY110"/>
      <c r="VZ110"/>
      <c r="WA110"/>
      <c r="WB110"/>
      <c r="WC110"/>
      <c r="WD110"/>
      <c r="WE110"/>
      <c r="WF110"/>
      <c r="WG110"/>
    </row>
    <row r="111" spans="1:605" s="12" customFormat="1" ht="12.75" customHeight="1">
      <c r="A111" s="9" t="str">
        <f>"11-2/8"</f>
        <v>11-2/8</v>
      </c>
      <c r="B111" s="10" t="s">
        <v>145</v>
      </c>
      <c r="C111" s="11" t="str">
        <f>"90"</f>
        <v>90</v>
      </c>
      <c r="D111" s="11">
        <v>21.84</v>
      </c>
      <c r="E111" s="11">
        <v>21.84</v>
      </c>
      <c r="F111" s="11">
        <v>9.5399999999999991</v>
      </c>
      <c r="G111" s="11">
        <v>5.39</v>
      </c>
      <c r="H111" s="11">
        <v>0</v>
      </c>
      <c r="I111" s="25">
        <v>173.22320999999999</v>
      </c>
      <c r="J111" s="11">
        <v>2.37</v>
      </c>
      <c r="K111" s="11">
        <v>3.9</v>
      </c>
      <c r="L111" s="11">
        <v>0</v>
      </c>
      <c r="M111" s="11">
        <v>0</v>
      </c>
      <c r="N111" s="11">
        <v>0</v>
      </c>
      <c r="O111" s="11">
        <v>0</v>
      </c>
      <c r="P111" s="11">
        <v>0</v>
      </c>
      <c r="Q111" s="11">
        <v>0</v>
      </c>
      <c r="R111" s="11">
        <v>0</v>
      </c>
      <c r="S111" s="11">
        <v>0</v>
      </c>
      <c r="T111" s="11">
        <v>1.74</v>
      </c>
      <c r="U111" s="11">
        <v>121.71</v>
      </c>
      <c r="V111" s="11">
        <v>334.52</v>
      </c>
      <c r="W111" s="11">
        <v>10.98</v>
      </c>
      <c r="X111" s="11">
        <v>21.96</v>
      </c>
      <c r="Y111" s="11">
        <v>383.23</v>
      </c>
      <c r="Z111" s="11">
        <v>8.42</v>
      </c>
      <c r="AA111" s="11">
        <v>10209</v>
      </c>
      <c r="AB111" s="11">
        <v>1058.25</v>
      </c>
      <c r="AC111" s="11">
        <v>10416.92</v>
      </c>
      <c r="AD111" s="11">
        <v>3.76</v>
      </c>
      <c r="AE111" s="11">
        <v>0.3</v>
      </c>
      <c r="AF111" s="11">
        <v>2.1800000000000002</v>
      </c>
      <c r="AG111" s="11">
        <v>8.9600000000000009</v>
      </c>
      <c r="AH111" s="11">
        <v>16.190000000000001</v>
      </c>
      <c r="AI111" s="11">
        <v>14.38</v>
      </c>
      <c r="AJ111" s="12">
        <v>0</v>
      </c>
      <c r="AK111" s="12">
        <v>1521.46</v>
      </c>
      <c r="AL111" s="12">
        <v>1129.81</v>
      </c>
      <c r="AM111" s="12">
        <v>1944.84</v>
      </c>
      <c r="AN111" s="12">
        <v>1748.4</v>
      </c>
      <c r="AO111" s="12">
        <v>534.4</v>
      </c>
      <c r="AP111" s="12">
        <v>990.72</v>
      </c>
      <c r="AQ111" s="12">
        <v>290.38</v>
      </c>
      <c r="AR111" s="12">
        <v>1132.25</v>
      </c>
      <c r="AS111" s="12">
        <v>0</v>
      </c>
      <c r="AT111" s="12">
        <v>0</v>
      </c>
      <c r="AU111" s="12">
        <v>0</v>
      </c>
      <c r="AV111" s="12">
        <v>535.62</v>
      </c>
      <c r="AW111" s="12">
        <v>0</v>
      </c>
      <c r="AX111" s="12">
        <v>0</v>
      </c>
      <c r="AY111" s="12">
        <v>0</v>
      </c>
      <c r="AZ111" s="12">
        <v>0</v>
      </c>
      <c r="BA111" s="12">
        <v>0</v>
      </c>
      <c r="BB111" s="12">
        <v>0</v>
      </c>
      <c r="BC111" s="12">
        <v>0</v>
      </c>
      <c r="BD111" s="12">
        <v>0</v>
      </c>
      <c r="BE111" s="12">
        <v>0</v>
      </c>
      <c r="BF111" s="12">
        <v>0</v>
      </c>
      <c r="BG111" s="12">
        <v>0</v>
      </c>
      <c r="BH111" s="12">
        <v>0</v>
      </c>
      <c r="BI111" s="12">
        <v>0</v>
      </c>
      <c r="BJ111" s="12">
        <v>0</v>
      </c>
      <c r="BK111" s="12">
        <v>0.33</v>
      </c>
      <c r="BL111" s="12">
        <v>0</v>
      </c>
      <c r="BM111" s="12">
        <v>0.22</v>
      </c>
      <c r="BN111" s="12">
        <v>0.02</v>
      </c>
      <c r="BO111" s="12">
        <v>0.04</v>
      </c>
      <c r="BP111" s="12">
        <v>0</v>
      </c>
      <c r="BQ111" s="12">
        <v>0</v>
      </c>
      <c r="BR111" s="12">
        <v>0</v>
      </c>
      <c r="BS111" s="12">
        <v>1.28</v>
      </c>
      <c r="BT111" s="12">
        <v>0</v>
      </c>
      <c r="BU111" s="12">
        <v>0</v>
      </c>
      <c r="BV111" s="12">
        <v>3.19</v>
      </c>
      <c r="BW111" s="12">
        <v>0</v>
      </c>
      <c r="BX111" s="12">
        <v>0</v>
      </c>
      <c r="BY111" s="12">
        <v>0</v>
      </c>
      <c r="BZ111" s="12">
        <v>0</v>
      </c>
      <c r="CA111" s="12">
        <v>0</v>
      </c>
      <c r="CB111" s="12">
        <v>89.27</v>
      </c>
      <c r="IV111"/>
      <c r="IW111"/>
      <c r="IX111"/>
      <c r="IY111"/>
      <c r="IZ111"/>
      <c r="JA111"/>
      <c r="JB111"/>
      <c r="JC111"/>
      <c r="JD111"/>
      <c r="JE111"/>
      <c r="JF111"/>
      <c r="JG111"/>
      <c r="JH111"/>
      <c r="JI111"/>
      <c r="JJ111"/>
      <c r="JK111"/>
      <c r="JL111"/>
      <c r="JM111"/>
      <c r="JN111"/>
      <c r="JO111"/>
      <c r="JP111"/>
      <c r="JQ111"/>
      <c r="JR111"/>
      <c r="JS111"/>
      <c r="JT111"/>
      <c r="JU111"/>
      <c r="JV111"/>
      <c r="JW111"/>
      <c r="JX111"/>
      <c r="JY111"/>
      <c r="JZ111"/>
      <c r="KA111"/>
      <c r="KB111"/>
      <c r="KC111"/>
      <c r="KD111"/>
      <c r="KE111"/>
      <c r="KF111"/>
      <c r="KG111"/>
      <c r="KH111"/>
      <c r="KI111"/>
      <c r="KJ111"/>
      <c r="KK111"/>
      <c r="KL111"/>
      <c r="KM111"/>
      <c r="KN111"/>
      <c r="KO111"/>
      <c r="KP111"/>
      <c r="KQ111"/>
      <c r="KR111"/>
      <c r="KS111"/>
      <c r="KT111"/>
      <c r="KU111"/>
      <c r="KV111"/>
      <c r="KW111"/>
      <c r="KX111"/>
      <c r="KY111"/>
      <c r="KZ111"/>
      <c r="LA111"/>
      <c r="LB111"/>
      <c r="LC111"/>
      <c r="LD111"/>
      <c r="LE111"/>
      <c r="LF111"/>
      <c r="LG111"/>
      <c r="LH111"/>
      <c r="LI111"/>
      <c r="LJ111"/>
      <c r="LK111"/>
      <c r="LL111"/>
      <c r="LM111"/>
      <c r="LN111"/>
      <c r="LO111"/>
      <c r="LP111"/>
      <c r="LQ111"/>
      <c r="LR111"/>
      <c r="LS111"/>
      <c r="LT111"/>
      <c r="LU111"/>
      <c r="LV111"/>
      <c r="LW111"/>
      <c r="LX111"/>
      <c r="LY111"/>
      <c r="LZ111"/>
      <c r="MA111"/>
      <c r="MB111"/>
      <c r="MC111"/>
      <c r="MD111"/>
      <c r="ME111"/>
      <c r="MF111"/>
      <c r="MG111"/>
      <c r="MH111"/>
      <c r="MI111"/>
      <c r="MJ111"/>
      <c r="MK111"/>
      <c r="ML111"/>
      <c r="MM111"/>
      <c r="MN111"/>
      <c r="MO111"/>
      <c r="MP111"/>
      <c r="MQ111"/>
      <c r="MR111"/>
      <c r="MS111"/>
      <c r="MT111"/>
      <c r="MU111"/>
      <c r="MV111"/>
      <c r="MW111"/>
      <c r="MX111"/>
      <c r="MY111"/>
      <c r="MZ111"/>
      <c r="NA111"/>
      <c r="NB111"/>
      <c r="NC111"/>
      <c r="ND111"/>
      <c r="NE111"/>
      <c r="NF111"/>
      <c r="NG111"/>
      <c r="NH111"/>
      <c r="NI111"/>
      <c r="NJ111"/>
      <c r="NK111"/>
      <c r="NL111"/>
      <c r="NM111"/>
      <c r="NN111"/>
      <c r="NO111"/>
      <c r="NP111"/>
      <c r="NQ111"/>
      <c r="NR111"/>
      <c r="NS111"/>
      <c r="NT111"/>
      <c r="NU111"/>
      <c r="NV111"/>
      <c r="NW111"/>
      <c r="NX111"/>
      <c r="NY111"/>
      <c r="NZ111"/>
      <c r="OA111"/>
      <c r="OB111"/>
      <c r="OC111"/>
      <c r="OD111"/>
      <c r="OE111"/>
      <c r="OF111"/>
      <c r="OG111"/>
      <c r="OH111"/>
      <c r="OI111"/>
      <c r="OJ111"/>
      <c r="OK111"/>
      <c r="OL111"/>
      <c r="OM111"/>
      <c r="ON111"/>
      <c r="OO111"/>
      <c r="OP111"/>
      <c r="OQ111"/>
      <c r="OR111"/>
      <c r="OS111"/>
      <c r="OT111"/>
      <c r="OU111"/>
      <c r="OV111"/>
      <c r="OW111"/>
      <c r="OX111"/>
      <c r="OY111"/>
      <c r="OZ111"/>
      <c r="PA111"/>
      <c r="PB111"/>
      <c r="PC111"/>
      <c r="PD111"/>
      <c r="PE111"/>
      <c r="PF111"/>
      <c r="PG111"/>
      <c r="PH111"/>
      <c r="PI111"/>
      <c r="PJ111"/>
      <c r="PK111"/>
      <c r="PL111"/>
      <c r="PM111"/>
      <c r="PN111"/>
      <c r="PO111"/>
      <c r="PP111"/>
      <c r="PQ111"/>
      <c r="PR111"/>
      <c r="PS111"/>
      <c r="PT111"/>
      <c r="PU111"/>
      <c r="PV111"/>
      <c r="PW111"/>
      <c r="PX111"/>
      <c r="PY111"/>
      <c r="PZ111"/>
      <c r="QA111"/>
      <c r="QB111"/>
      <c r="QC111"/>
      <c r="QD111"/>
      <c r="QE111"/>
      <c r="QF111"/>
      <c r="QG111"/>
      <c r="QH111"/>
      <c r="QI111"/>
      <c r="QJ111"/>
      <c r="QK111"/>
      <c r="QL111"/>
      <c r="QM111"/>
      <c r="QN111"/>
      <c r="QO111"/>
      <c r="QP111"/>
      <c r="QQ111"/>
      <c r="QR111"/>
      <c r="QS111"/>
      <c r="QT111"/>
      <c r="QU111"/>
      <c r="QV111"/>
      <c r="QW111"/>
      <c r="QX111"/>
      <c r="QY111"/>
      <c r="QZ111"/>
      <c r="RA111"/>
      <c r="RB111"/>
      <c r="RC111"/>
      <c r="RD111"/>
      <c r="RE111"/>
      <c r="RF111"/>
      <c r="RG111"/>
      <c r="RH111"/>
      <c r="RI111"/>
      <c r="RJ111"/>
      <c r="RK111"/>
      <c r="RL111"/>
      <c r="RM111"/>
      <c r="RN111"/>
      <c r="RO111"/>
      <c r="RP111"/>
      <c r="RQ111"/>
      <c r="RR111"/>
      <c r="RS111"/>
      <c r="RT111"/>
      <c r="RU111"/>
      <c r="RV111"/>
      <c r="RW111"/>
      <c r="RX111"/>
      <c r="RY111"/>
      <c r="RZ111"/>
      <c r="SA111"/>
      <c r="SB111"/>
      <c r="SC111"/>
      <c r="SD111"/>
      <c r="SE111"/>
      <c r="SF111"/>
      <c r="SG111"/>
      <c r="SH111"/>
      <c r="SI111"/>
      <c r="SJ111"/>
      <c r="SK111"/>
      <c r="SL111"/>
      <c r="SM111"/>
      <c r="SN111"/>
      <c r="SO111"/>
      <c r="SP111"/>
      <c r="SQ111"/>
      <c r="SR111"/>
      <c r="SS111"/>
      <c r="ST111"/>
      <c r="SU111"/>
      <c r="SV111"/>
      <c r="SW111"/>
      <c r="SX111"/>
      <c r="SY111"/>
      <c r="SZ111"/>
      <c r="TA111"/>
      <c r="TB111"/>
      <c r="TC111"/>
      <c r="TD111"/>
      <c r="TE111"/>
      <c r="TF111"/>
      <c r="TG111"/>
      <c r="TH111"/>
      <c r="TI111"/>
      <c r="TJ111"/>
      <c r="TK111"/>
      <c r="TL111"/>
      <c r="TM111"/>
      <c r="TN111"/>
      <c r="TO111"/>
      <c r="TP111"/>
      <c r="TQ111"/>
      <c r="TR111"/>
      <c r="TS111"/>
      <c r="TT111"/>
      <c r="TU111"/>
      <c r="TV111"/>
      <c r="TW111"/>
      <c r="TX111"/>
      <c r="TY111"/>
      <c r="TZ111"/>
      <c r="UA111"/>
      <c r="UB111"/>
      <c r="UC111"/>
      <c r="UD111"/>
      <c r="UE111"/>
      <c r="UF111"/>
      <c r="UG111"/>
      <c r="UH111"/>
      <c r="UI111"/>
      <c r="UJ111"/>
      <c r="UK111"/>
      <c r="UL111"/>
      <c r="UM111"/>
      <c r="UN111"/>
      <c r="UO111"/>
      <c r="UP111"/>
      <c r="UQ111"/>
      <c r="UR111"/>
      <c r="US111"/>
      <c r="UT111"/>
      <c r="UU111"/>
      <c r="UV111"/>
      <c r="UW111"/>
      <c r="UX111"/>
      <c r="UY111"/>
      <c r="UZ111"/>
      <c r="VA111"/>
      <c r="VB111"/>
      <c r="VC111"/>
      <c r="VD111"/>
      <c r="VE111"/>
      <c r="VF111"/>
      <c r="VG111"/>
      <c r="VH111"/>
      <c r="VI111"/>
      <c r="VJ111"/>
      <c r="VK111"/>
      <c r="VL111"/>
      <c r="VM111"/>
      <c r="VN111"/>
      <c r="VO111"/>
      <c r="VP111"/>
      <c r="VQ111"/>
      <c r="VR111"/>
      <c r="VS111"/>
      <c r="VT111"/>
      <c r="VU111"/>
      <c r="VV111"/>
      <c r="VW111"/>
      <c r="VX111"/>
      <c r="VY111"/>
      <c r="VZ111"/>
      <c r="WA111"/>
      <c r="WB111"/>
      <c r="WC111"/>
      <c r="WD111"/>
      <c r="WE111"/>
      <c r="WF111"/>
      <c r="WG111"/>
    </row>
    <row r="112" spans="1:605" s="12" customFormat="1" ht="12.75" customHeight="1">
      <c r="A112" s="9" t="str">
        <f>"8/11"</f>
        <v>8/11</v>
      </c>
      <c r="B112" s="10" t="s">
        <v>100</v>
      </c>
      <c r="C112" s="11" t="str">
        <f>"30"</f>
        <v>30</v>
      </c>
      <c r="D112" s="11">
        <v>0.21</v>
      </c>
      <c r="E112" s="11">
        <v>0</v>
      </c>
      <c r="F112" s="11">
        <v>0.64</v>
      </c>
      <c r="G112" s="11">
        <v>0.5</v>
      </c>
      <c r="H112" s="11">
        <v>1.55</v>
      </c>
      <c r="I112" s="25">
        <v>12.653760431754</v>
      </c>
      <c r="J112" s="11">
        <v>0.23</v>
      </c>
      <c r="K112" s="11">
        <v>0.36</v>
      </c>
      <c r="L112" s="11">
        <v>0</v>
      </c>
      <c r="M112" s="11">
        <v>0</v>
      </c>
      <c r="N112" s="11">
        <v>0.69</v>
      </c>
      <c r="O112" s="11">
        <v>0.76</v>
      </c>
      <c r="P112" s="11">
        <v>0.11</v>
      </c>
      <c r="Q112" s="11">
        <v>0</v>
      </c>
      <c r="R112" s="11">
        <v>0</v>
      </c>
      <c r="S112" s="11">
        <v>0.04</v>
      </c>
      <c r="T112" s="11">
        <v>7.0000000000000007E-2</v>
      </c>
      <c r="U112" s="11">
        <v>0.7</v>
      </c>
      <c r="V112" s="11">
        <v>14.12</v>
      </c>
      <c r="W112" s="11">
        <v>1</v>
      </c>
      <c r="X112" s="11">
        <v>1.31</v>
      </c>
      <c r="Y112" s="11">
        <v>2.69</v>
      </c>
      <c r="Z112" s="11">
        <v>0.05</v>
      </c>
      <c r="AA112" s="11">
        <v>1.77</v>
      </c>
      <c r="AB112" s="11">
        <v>168.06</v>
      </c>
      <c r="AC112" s="11">
        <v>49.21</v>
      </c>
      <c r="AD112" s="11">
        <v>0.28000000000000003</v>
      </c>
      <c r="AE112" s="11">
        <v>0</v>
      </c>
      <c r="AF112" s="11">
        <v>0</v>
      </c>
      <c r="AG112" s="11">
        <v>0.04</v>
      </c>
      <c r="AH112" s="11">
        <v>0.1</v>
      </c>
      <c r="AI112" s="11">
        <v>0.05</v>
      </c>
      <c r="AJ112" s="12">
        <v>0</v>
      </c>
      <c r="AK112" s="12">
        <v>6.39</v>
      </c>
      <c r="AL112" s="12">
        <v>5.76</v>
      </c>
      <c r="AM112" s="12">
        <v>10.39</v>
      </c>
      <c r="AN112" s="12">
        <v>3.72</v>
      </c>
      <c r="AO112" s="12">
        <v>1.99</v>
      </c>
      <c r="AP112" s="12">
        <v>4.32</v>
      </c>
      <c r="AQ112" s="12">
        <v>1.4</v>
      </c>
      <c r="AR112" s="12">
        <v>6.5</v>
      </c>
      <c r="AS112" s="12">
        <v>4.82</v>
      </c>
      <c r="AT112" s="12">
        <v>5.49</v>
      </c>
      <c r="AU112" s="12">
        <v>6.61</v>
      </c>
      <c r="AV112" s="12">
        <v>2.67</v>
      </c>
      <c r="AW112" s="12">
        <v>4.68</v>
      </c>
      <c r="AX112" s="12">
        <v>40.67</v>
      </c>
      <c r="AY112" s="12">
        <v>0</v>
      </c>
      <c r="AZ112" s="12">
        <v>11.99</v>
      </c>
      <c r="BA112" s="12">
        <v>6.56</v>
      </c>
      <c r="BB112" s="12">
        <v>3.34</v>
      </c>
      <c r="BC112" s="12">
        <v>2.58</v>
      </c>
      <c r="BD112" s="12">
        <v>0.01</v>
      </c>
      <c r="BE112" s="12">
        <v>0</v>
      </c>
      <c r="BF112" s="12">
        <v>0</v>
      </c>
      <c r="BG112" s="12">
        <v>0.01</v>
      </c>
      <c r="BH112" s="12">
        <v>0.01</v>
      </c>
      <c r="BI112" s="12">
        <v>0.02</v>
      </c>
      <c r="BJ112" s="12">
        <v>0</v>
      </c>
      <c r="BK112" s="12">
        <v>0.1</v>
      </c>
      <c r="BL112" s="12">
        <v>0</v>
      </c>
      <c r="BM112" s="12">
        <v>0.04</v>
      </c>
      <c r="BN112" s="12">
        <v>0</v>
      </c>
      <c r="BO112" s="12">
        <v>0</v>
      </c>
      <c r="BP112" s="12">
        <v>0</v>
      </c>
      <c r="BQ112" s="12">
        <v>0</v>
      </c>
      <c r="BR112" s="12">
        <v>0.01</v>
      </c>
      <c r="BS112" s="12">
        <v>0.16</v>
      </c>
      <c r="BT112" s="12">
        <v>0</v>
      </c>
      <c r="BU112" s="12">
        <v>0</v>
      </c>
      <c r="BV112" s="12">
        <v>0.3</v>
      </c>
      <c r="BW112" s="12">
        <v>0</v>
      </c>
      <c r="BX112" s="12">
        <v>0</v>
      </c>
      <c r="BY112" s="12">
        <v>0</v>
      </c>
      <c r="BZ112" s="12">
        <v>0</v>
      </c>
      <c r="CA112" s="12">
        <v>0</v>
      </c>
      <c r="CB112" s="12">
        <v>30.85</v>
      </c>
      <c r="IV112"/>
      <c r="IW112"/>
      <c r="IX112"/>
      <c r="IY112"/>
      <c r="IZ112"/>
      <c r="JA112"/>
      <c r="JB112"/>
      <c r="JC112"/>
      <c r="JD112"/>
      <c r="JE112"/>
      <c r="JF112"/>
      <c r="JG112"/>
      <c r="JH112"/>
      <c r="JI112"/>
      <c r="JJ112"/>
      <c r="JK112"/>
      <c r="JL112"/>
      <c r="JM112"/>
      <c r="JN112"/>
      <c r="JO112"/>
      <c r="JP112"/>
      <c r="JQ112"/>
      <c r="JR112"/>
      <c r="JS112"/>
      <c r="JT112"/>
      <c r="JU112"/>
      <c r="JV112"/>
      <c r="JW112"/>
      <c r="JX112"/>
      <c r="JY112"/>
      <c r="JZ112"/>
      <c r="KA112"/>
      <c r="KB112"/>
      <c r="KC112"/>
      <c r="KD112"/>
      <c r="KE112"/>
      <c r="KF112"/>
      <c r="KG112"/>
      <c r="KH112"/>
      <c r="KI112"/>
      <c r="KJ112"/>
      <c r="KK112"/>
      <c r="KL112"/>
      <c r="KM112"/>
      <c r="KN112"/>
      <c r="KO112"/>
      <c r="KP112"/>
      <c r="KQ112"/>
      <c r="KR112"/>
      <c r="KS112"/>
      <c r="KT112"/>
      <c r="KU112"/>
      <c r="KV112"/>
      <c r="KW112"/>
      <c r="KX112"/>
      <c r="KY112"/>
      <c r="KZ112"/>
      <c r="LA112"/>
      <c r="LB112"/>
      <c r="LC112"/>
      <c r="LD112"/>
      <c r="LE112"/>
      <c r="LF112"/>
      <c r="LG112"/>
      <c r="LH112"/>
      <c r="LI112"/>
      <c r="LJ112"/>
      <c r="LK112"/>
      <c r="LL112"/>
      <c r="LM112"/>
      <c r="LN112"/>
      <c r="LO112"/>
      <c r="LP112"/>
      <c r="LQ112"/>
      <c r="LR112"/>
      <c r="LS112"/>
      <c r="LT112"/>
      <c r="LU112"/>
      <c r="LV112"/>
      <c r="LW112"/>
      <c r="LX112"/>
      <c r="LY112"/>
      <c r="LZ112"/>
      <c r="MA112"/>
      <c r="MB112"/>
      <c r="MC112"/>
      <c r="MD112"/>
      <c r="ME112"/>
      <c r="MF112"/>
      <c r="MG112"/>
      <c r="MH112"/>
      <c r="MI112"/>
      <c r="MJ112"/>
      <c r="MK112"/>
      <c r="ML112"/>
      <c r="MM112"/>
      <c r="MN112"/>
      <c r="MO112"/>
      <c r="MP112"/>
      <c r="MQ112"/>
      <c r="MR112"/>
      <c r="MS112"/>
      <c r="MT112"/>
      <c r="MU112"/>
      <c r="MV112"/>
      <c r="MW112"/>
      <c r="MX112"/>
      <c r="MY112"/>
      <c r="MZ112"/>
      <c r="NA112"/>
      <c r="NB112"/>
      <c r="NC112"/>
      <c r="ND112"/>
      <c r="NE112"/>
      <c r="NF112"/>
      <c r="NG112"/>
      <c r="NH112"/>
      <c r="NI112"/>
      <c r="NJ112"/>
      <c r="NK112"/>
      <c r="NL112"/>
      <c r="NM112"/>
      <c r="NN112"/>
      <c r="NO112"/>
      <c r="NP112"/>
      <c r="NQ112"/>
      <c r="NR112"/>
      <c r="NS112"/>
      <c r="NT112"/>
      <c r="NU112"/>
      <c r="NV112"/>
      <c r="NW112"/>
      <c r="NX112"/>
      <c r="NY112"/>
      <c r="NZ112"/>
      <c r="OA112"/>
      <c r="OB112"/>
      <c r="OC112"/>
      <c r="OD112"/>
      <c r="OE112"/>
      <c r="OF112"/>
      <c r="OG112"/>
      <c r="OH112"/>
      <c r="OI112"/>
      <c r="OJ112"/>
      <c r="OK112"/>
      <c r="OL112"/>
      <c r="OM112"/>
      <c r="ON112"/>
      <c r="OO112"/>
      <c r="OP112"/>
      <c r="OQ112"/>
      <c r="OR112"/>
      <c r="OS112"/>
      <c r="OT112"/>
      <c r="OU112"/>
      <c r="OV112"/>
      <c r="OW112"/>
      <c r="OX112"/>
      <c r="OY112"/>
      <c r="OZ112"/>
      <c r="PA112"/>
      <c r="PB112"/>
      <c r="PC112"/>
      <c r="PD112"/>
      <c r="PE112"/>
      <c r="PF112"/>
      <c r="PG112"/>
      <c r="PH112"/>
      <c r="PI112"/>
      <c r="PJ112"/>
      <c r="PK112"/>
      <c r="PL112"/>
      <c r="PM112"/>
      <c r="PN112"/>
      <c r="PO112"/>
      <c r="PP112"/>
      <c r="PQ112"/>
      <c r="PR112"/>
      <c r="PS112"/>
      <c r="PT112"/>
      <c r="PU112"/>
      <c r="PV112"/>
      <c r="PW112"/>
      <c r="PX112"/>
      <c r="PY112"/>
      <c r="PZ112"/>
      <c r="QA112"/>
      <c r="QB112"/>
      <c r="QC112"/>
      <c r="QD112"/>
      <c r="QE112"/>
      <c r="QF112"/>
      <c r="QG112"/>
      <c r="QH112"/>
      <c r="QI112"/>
      <c r="QJ112"/>
      <c r="QK112"/>
      <c r="QL112"/>
      <c r="QM112"/>
      <c r="QN112"/>
      <c r="QO112"/>
      <c r="QP112"/>
      <c r="QQ112"/>
      <c r="QR112"/>
      <c r="QS112"/>
      <c r="QT112"/>
      <c r="QU112"/>
      <c r="QV112"/>
      <c r="QW112"/>
      <c r="QX112"/>
      <c r="QY112"/>
      <c r="QZ112"/>
      <c r="RA112"/>
      <c r="RB112"/>
      <c r="RC112"/>
      <c r="RD112"/>
      <c r="RE112"/>
      <c r="RF112"/>
      <c r="RG112"/>
      <c r="RH112"/>
      <c r="RI112"/>
      <c r="RJ112"/>
      <c r="RK112"/>
      <c r="RL112"/>
      <c r="RM112"/>
      <c r="RN112"/>
      <c r="RO112"/>
      <c r="RP112"/>
      <c r="RQ112"/>
      <c r="RR112"/>
      <c r="RS112"/>
      <c r="RT112"/>
      <c r="RU112"/>
      <c r="RV112"/>
      <c r="RW112"/>
      <c r="RX112"/>
      <c r="RY112"/>
      <c r="RZ112"/>
      <c r="SA112"/>
      <c r="SB112"/>
      <c r="SC112"/>
      <c r="SD112"/>
      <c r="SE112"/>
      <c r="SF112"/>
      <c r="SG112"/>
      <c r="SH112"/>
      <c r="SI112"/>
      <c r="SJ112"/>
      <c r="SK112"/>
      <c r="SL112"/>
      <c r="SM112"/>
      <c r="SN112"/>
      <c r="SO112"/>
      <c r="SP112"/>
      <c r="SQ112"/>
      <c r="SR112"/>
      <c r="SS112"/>
      <c r="ST112"/>
      <c r="SU112"/>
      <c r="SV112"/>
      <c r="SW112"/>
      <c r="SX112"/>
      <c r="SY112"/>
      <c r="SZ112"/>
      <c r="TA112"/>
      <c r="TB112"/>
      <c r="TC112"/>
      <c r="TD112"/>
      <c r="TE112"/>
      <c r="TF112"/>
      <c r="TG112"/>
      <c r="TH112"/>
      <c r="TI112"/>
      <c r="TJ112"/>
      <c r="TK112"/>
      <c r="TL112"/>
      <c r="TM112"/>
      <c r="TN112"/>
      <c r="TO112"/>
      <c r="TP112"/>
      <c r="TQ112"/>
      <c r="TR112"/>
      <c r="TS112"/>
      <c r="TT112"/>
      <c r="TU112"/>
      <c r="TV112"/>
      <c r="TW112"/>
      <c r="TX112"/>
      <c r="TY112"/>
      <c r="TZ112"/>
      <c r="UA112"/>
      <c r="UB112"/>
      <c r="UC112"/>
      <c r="UD112"/>
      <c r="UE112"/>
      <c r="UF112"/>
      <c r="UG112"/>
      <c r="UH112"/>
      <c r="UI112"/>
      <c r="UJ112"/>
      <c r="UK112"/>
      <c r="UL112"/>
      <c r="UM112"/>
      <c r="UN112"/>
      <c r="UO112"/>
      <c r="UP112"/>
      <c r="UQ112"/>
      <c r="UR112"/>
      <c r="US112"/>
      <c r="UT112"/>
      <c r="UU112"/>
      <c r="UV112"/>
      <c r="UW112"/>
      <c r="UX112"/>
      <c r="UY112"/>
      <c r="UZ112"/>
      <c r="VA112"/>
      <c r="VB112"/>
      <c r="VC112"/>
      <c r="VD112"/>
      <c r="VE112"/>
      <c r="VF112"/>
      <c r="VG112"/>
      <c r="VH112"/>
      <c r="VI112"/>
      <c r="VJ112"/>
      <c r="VK112"/>
      <c r="VL112"/>
      <c r="VM112"/>
      <c r="VN112"/>
      <c r="VO112"/>
      <c r="VP112"/>
      <c r="VQ112"/>
      <c r="VR112"/>
      <c r="VS112"/>
      <c r="VT112"/>
      <c r="VU112"/>
      <c r="VV112"/>
      <c r="VW112"/>
      <c r="VX112"/>
      <c r="VY112"/>
      <c r="VZ112"/>
      <c r="WA112"/>
      <c r="WB112"/>
      <c r="WC112"/>
      <c r="WD112"/>
      <c r="WE112"/>
      <c r="WF112"/>
      <c r="WG112"/>
    </row>
    <row r="113" spans="1:605" s="12" customFormat="1" ht="12.75" customHeight="1">
      <c r="A113" s="9" t="str">
        <f>"39/3"</f>
        <v>39/3</v>
      </c>
      <c r="B113" s="10" t="s">
        <v>89</v>
      </c>
      <c r="C113" s="23">
        <v>150</v>
      </c>
      <c r="D113" s="11">
        <v>6.58</v>
      </c>
      <c r="E113" s="11">
        <v>0</v>
      </c>
      <c r="F113" s="11">
        <v>1.72</v>
      </c>
      <c r="G113" s="11">
        <v>2.0699999999999998</v>
      </c>
      <c r="H113" s="11">
        <v>34.47</v>
      </c>
      <c r="I113" s="25">
        <v>170.9</v>
      </c>
      <c r="J113" s="11">
        <v>0.38</v>
      </c>
      <c r="K113" s="11">
        <v>0</v>
      </c>
      <c r="L113" s="11">
        <v>0</v>
      </c>
      <c r="M113" s="11">
        <v>0</v>
      </c>
      <c r="N113" s="11">
        <v>0.88</v>
      </c>
      <c r="O113" s="11">
        <v>33.630000000000003</v>
      </c>
      <c r="P113" s="11">
        <v>6.86</v>
      </c>
      <c r="Q113" s="11">
        <v>0</v>
      </c>
      <c r="R113" s="11">
        <v>0</v>
      </c>
      <c r="S113" s="11">
        <v>0</v>
      </c>
      <c r="T113" s="11">
        <v>1.54</v>
      </c>
      <c r="U113" s="11">
        <v>174.35</v>
      </c>
      <c r="V113" s="11">
        <v>240.43</v>
      </c>
      <c r="W113" s="11">
        <v>14</v>
      </c>
      <c r="X113" s="11">
        <v>121.5</v>
      </c>
      <c r="Y113" s="11">
        <v>177.41</v>
      </c>
      <c r="Z113" s="11">
        <v>4.17</v>
      </c>
      <c r="AA113" s="11">
        <v>0</v>
      </c>
      <c r="AB113" s="11">
        <v>5.75</v>
      </c>
      <c r="AC113" s="11">
        <v>1.28</v>
      </c>
      <c r="AD113" s="11">
        <v>0.51</v>
      </c>
      <c r="AE113" s="11">
        <v>0.23</v>
      </c>
      <c r="AF113" s="11">
        <v>0.12</v>
      </c>
      <c r="AG113" s="11">
        <v>2.2799999999999998</v>
      </c>
      <c r="AH113" s="11">
        <v>4.5999999999999996</v>
      </c>
      <c r="AI113" s="11">
        <v>0</v>
      </c>
      <c r="AJ113" s="12">
        <v>0</v>
      </c>
      <c r="AK113" s="12">
        <v>369.47</v>
      </c>
      <c r="AL113" s="12">
        <v>288.06</v>
      </c>
      <c r="AM113" s="12">
        <v>466.53</v>
      </c>
      <c r="AN113" s="12">
        <v>331.9</v>
      </c>
      <c r="AO113" s="12">
        <v>200.39</v>
      </c>
      <c r="AP113" s="12">
        <v>250.49</v>
      </c>
      <c r="AQ113" s="12">
        <v>112.72</v>
      </c>
      <c r="AR113" s="12">
        <v>370.72</v>
      </c>
      <c r="AS113" s="12">
        <v>363.21</v>
      </c>
      <c r="AT113" s="12">
        <v>701.37</v>
      </c>
      <c r="AU113" s="12">
        <v>690.09</v>
      </c>
      <c r="AV113" s="12">
        <v>187.87</v>
      </c>
      <c r="AW113" s="12">
        <v>450.88</v>
      </c>
      <c r="AX113" s="12">
        <v>1415.26</v>
      </c>
      <c r="AY113" s="12">
        <v>0</v>
      </c>
      <c r="AZ113" s="12">
        <v>313.11</v>
      </c>
      <c r="BA113" s="12">
        <v>379.49</v>
      </c>
      <c r="BB113" s="12">
        <v>269.27</v>
      </c>
      <c r="BC113" s="12">
        <v>206.65</v>
      </c>
      <c r="BD113" s="12">
        <v>0</v>
      </c>
      <c r="BE113" s="12">
        <v>0</v>
      </c>
      <c r="BF113" s="12">
        <v>0</v>
      </c>
      <c r="BG113" s="12">
        <v>0</v>
      </c>
      <c r="BH113" s="12">
        <v>0</v>
      </c>
      <c r="BI113" s="12">
        <v>0.01</v>
      </c>
      <c r="BJ113" s="12">
        <v>0</v>
      </c>
      <c r="BK113" s="12">
        <v>0.33</v>
      </c>
      <c r="BL113" s="12">
        <v>0</v>
      </c>
      <c r="BM113" s="12">
        <v>0.03</v>
      </c>
      <c r="BN113" s="12">
        <v>0.01</v>
      </c>
      <c r="BO113" s="12">
        <v>0</v>
      </c>
      <c r="BP113" s="12">
        <v>0</v>
      </c>
      <c r="BQ113" s="12">
        <v>0</v>
      </c>
      <c r="BR113" s="12">
        <v>0.01</v>
      </c>
      <c r="BS113" s="12">
        <v>0.67</v>
      </c>
      <c r="BT113" s="12">
        <v>0.01</v>
      </c>
      <c r="BU113" s="12">
        <v>0</v>
      </c>
      <c r="BV113" s="12">
        <v>0.66</v>
      </c>
      <c r="BW113" s="12">
        <v>0.06</v>
      </c>
      <c r="BX113" s="12">
        <v>0</v>
      </c>
      <c r="BY113" s="12">
        <v>0</v>
      </c>
      <c r="BZ113" s="12">
        <v>0</v>
      </c>
      <c r="CA113" s="12">
        <v>0</v>
      </c>
      <c r="CB113" s="12">
        <v>105.25</v>
      </c>
      <c r="IV113"/>
      <c r="IW113"/>
      <c r="IX113"/>
      <c r="IY113"/>
      <c r="IZ113"/>
      <c r="JA113"/>
      <c r="JB113"/>
      <c r="JC113"/>
      <c r="JD113"/>
      <c r="JE113"/>
      <c r="JF113"/>
      <c r="JG113"/>
      <c r="JH113"/>
      <c r="JI113"/>
      <c r="JJ113"/>
      <c r="JK113"/>
      <c r="JL113"/>
      <c r="JM113"/>
      <c r="JN113"/>
      <c r="JO113"/>
      <c r="JP113"/>
      <c r="JQ113"/>
      <c r="JR113"/>
      <c r="JS113"/>
      <c r="JT113"/>
      <c r="JU113"/>
      <c r="JV113"/>
      <c r="JW113"/>
      <c r="JX113"/>
      <c r="JY113"/>
      <c r="JZ113"/>
      <c r="KA113"/>
      <c r="KB113"/>
      <c r="KC113"/>
      <c r="KD113"/>
      <c r="KE113"/>
      <c r="KF113"/>
      <c r="KG113"/>
      <c r="KH113"/>
      <c r="KI113"/>
      <c r="KJ113"/>
      <c r="KK113"/>
      <c r="KL113"/>
      <c r="KM113"/>
      <c r="KN113"/>
      <c r="KO113"/>
      <c r="KP113"/>
      <c r="KQ113"/>
      <c r="KR113"/>
      <c r="KS113"/>
      <c r="KT113"/>
      <c r="KU113"/>
      <c r="KV113"/>
      <c r="KW113"/>
      <c r="KX113"/>
      <c r="KY113"/>
      <c r="KZ113"/>
      <c r="LA113"/>
      <c r="LB113"/>
      <c r="LC113"/>
      <c r="LD113"/>
      <c r="LE113"/>
      <c r="LF113"/>
      <c r="LG113"/>
      <c r="LH113"/>
      <c r="LI113"/>
      <c r="LJ113"/>
      <c r="LK113"/>
      <c r="LL113"/>
      <c r="LM113"/>
      <c r="LN113"/>
      <c r="LO113"/>
      <c r="LP113"/>
      <c r="LQ113"/>
      <c r="LR113"/>
      <c r="LS113"/>
      <c r="LT113"/>
      <c r="LU113"/>
      <c r="LV113"/>
      <c r="LW113"/>
      <c r="LX113"/>
      <c r="LY113"/>
      <c r="LZ113"/>
      <c r="MA113"/>
      <c r="MB113"/>
      <c r="MC113"/>
      <c r="MD113"/>
      <c r="ME113"/>
      <c r="MF113"/>
      <c r="MG113"/>
      <c r="MH113"/>
      <c r="MI113"/>
      <c r="MJ113"/>
      <c r="MK113"/>
      <c r="ML113"/>
      <c r="MM113"/>
      <c r="MN113"/>
      <c r="MO113"/>
      <c r="MP113"/>
      <c r="MQ113"/>
      <c r="MR113"/>
      <c r="MS113"/>
      <c r="MT113"/>
      <c r="MU113"/>
      <c r="MV113"/>
      <c r="MW113"/>
      <c r="MX113"/>
      <c r="MY113"/>
      <c r="MZ113"/>
      <c r="NA113"/>
      <c r="NB113"/>
      <c r="NC113"/>
      <c r="ND113"/>
      <c r="NE113"/>
      <c r="NF113"/>
      <c r="NG113"/>
      <c r="NH113"/>
      <c r="NI113"/>
      <c r="NJ113"/>
      <c r="NK113"/>
      <c r="NL113"/>
      <c r="NM113"/>
      <c r="NN113"/>
      <c r="NO113"/>
      <c r="NP113"/>
      <c r="NQ113"/>
      <c r="NR113"/>
      <c r="NS113"/>
      <c r="NT113"/>
      <c r="NU113"/>
      <c r="NV113"/>
      <c r="NW113"/>
      <c r="NX113"/>
      <c r="NY113"/>
      <c r="NZ113"/>
      <c r="OA113"/>
      <c r="OB113"/>
      <c r="OC113"/>
      <c r="OD113"/>
      <c r="OE113"/>
      <c r="OF113"/>
      <c r="OG113"/>
      <c r="OH113"/>
      <c r="OI113"/>
      <c r="OJ113"/>
      <c r="OK113"/>
      <c r="OL113"/>
      <c r="OM113"/>
      <c r="ON113"/>
      <c r="OO113"/>
      <c r="OP113"/>
      <c r="OQ113"/>
      <c r="OR113"/>
      <c r="OS113"/>
      <c r="OT113"/>
      <c r="OU113"/>
      <c r="OV113"/>
      <c r="OW113"/>
      <c r="OX113"/>
      <c r="OY113"/>
      <c r="OZ113"/>
      <c r="PA113"/>
      <c r="PB113"/>
      <c r="PC113"/>
      <c r="PD113"/>
      <c r="PE113"/>
      <c r="PF113"/>
      <c r="PG113"/>
      <c r="PH113"/>
      <c r="PI113"/>
      <c r="PJ113"/>
      <c r="PK113"/>
      <c r="PL113"/>
      <c r="PM113"/>
      <c r="PN113"/>
      <c r="PO113"/>
      <c r="PP113"/>
      <c r="PQ113"/>
      <c r="PR113"/>
      <c r="PS113"/>
      <c r="PT113"/>
      <c r="PU113"/>
      <c r="PV113"/>
      <c r="PW113"/>
      <c r="PX113"/>
      <c r="PY113"/>
      <c r="PZ113"/>
      <c r="QA113"/>
      <c r="QB113"/>
      <c r="QC113"/>
      <c r="QD113"/>
      <c r="QE113"/>
      <c r="QF113"/>
      <c r="QG113"/>
      <c r="QH113"/>
      <c r="QI113"/>
      <c r="QJ113"/>
      <c r="QK113"/>
      <c r="QL113"/>
      <c r="QM113"/>
      <c r="QN113"/>
      <c r="QO113"/>
      <c r="QP113"/>
      <c r="QQ113"/>
      <c r="QR113"/>
      <c r="QS113"/>
      <c r="QT113"/>
      <c r="QU113"/>
      <c r="QV113"/>
      <c r="QW113"/>
      <c r="QX113"/>
      <c r="QY113"/>
      <c r="QZ113"/>
      <c r="RA113"/>
      <c r="RB113"/>
      <c r="RC113"/>
      <c r="RD113"/>
      <c r="RE113"/>
      <c r="RF113"/>
      <c r="RG113"/>
      <c r="RH113"/>
      <c r="RI113"/>
      <c r="RJ113"/>
      <c r="RK113"/>
      <c r="RL113"/>
      <c r="RM113"/>
      <c r="RN113"/>
      <c r="RO113"/>
      <c r="RP113"/>
      <c r="RQ113"/>
      <c r="RR113"/>
      <c r="RS113"/>
      <c r="RT113"/>
      <c r="RU113"/>
      <c r="RV113"/>
      <c r="RW113"/>
      <c r="RX113"/>
      <c r="RY113"/>
      <c r="RZ113"/>
      <c r="SA113"/>
      <c r="SB113"/>
      <c r="SC113"/>
      <c r="SD113"/>
      <c r="SE113"/>
      <c r="SF113"/>
      <c r="SG113"/>
      <c r="SH113"/>
      <c r="SI113"/>
      <c r="SJ113"/>
      <c r="SK113"/>
      <c r="SL113"/>
      <c r="SM113"/>
      <c r="SN113"/>
      <c r="SO113"/>
      <c r="SP113"/>
      <c r="SQ113"/>
      <c r="SR113"/>
      <c r="SS113"/>
      <c r="ST113"/>
      <c r="SU113"/>
      <c r="SV113"/>
      <c r="SW113"/>
      <c r="SX113"/>
      <c r="SY113"/>
      <c r="SZ113"/>
      <c r="TA113"/>
      <c r="TB113"/>
      <c r="TC113"/>
      <c r="TD113"/>
      <c r="TE113"/>
      <c r="TF113"/>
      <c r="TG113"/>
      <c r="TH113"/>
      <c r="TI113"/>
      <c r="TJ113"/>
      <c r="TK113"/>
      <c r="TL113"/>
      <c r="TM113"/>
      <c r="TN113"/>
      <c r="TO113"/>
      <c r="TP113"/>
      <c r="TQ113"/>
      <c r="TR113"/>
      <c r="TS113"/>
      <c r="TT113"/>
      <c r="TU113"/>
      <c r="TV113"/>
      <c r="TW113"/>
      <c r="TX113"/>
      <c r="TY113"/>
      <c r="TZ113"/>
      <c r="UA113"/>
      <c r="UB113"/>
      <c r="UC113"/>
      <c r="UD113"/>
      <c r="UE113"/>
      <c r="UF113"/>
      <c r="UG113"/>
      <c r="UH113"/>
      <c r="UI113"/>
      <c r="UJ113"/>
      <c r="UK113"/>
      <c r="UL113"/>
      <c r="UM113"/>
      <c r="UN113"/>
      <c r="UO113"/>
      <c r="UP113"/>
      <c r="UQ113"/>
      <c r="UR113"/>
      <c r="US113"/>
      <c r="UT113"/>
      <c r="UU113"/>
      <c r="UV113"/>
      <c r="UW113"/>
      <c r="UX113"/>
      <c r="UY113"/>
      <c r="UZ113"/>
      <c r="VA113"/>
      <c r="VB113"/>
      <c r="VC113"/>
      <c r="VD113"/>
      <c r="VE113"/>
      <c r="VF113"/>
      <c r="VG113"/>
      <c r="VH113"/>
      <c r="VI113"/>
      <c r="VJ113"/>
      <c r="VK113"/>
      <c r="VL113"/>
      <c r="VM113"/>
      <c r="VN113"/>
      <c r="VO113"/>
      <c r="VP113"/>
      <c r="VQ113"/>
      <c r="VR113"/>
      <c r="VS113"/>
      <c r="VT113"/>
      <c r="VU113"/>
      <c r="VV113"/>
      <c r="VW113"/>
      <c r="VX113"/>
      <c r="VY113"/>
      <c r="VZ113"/>
      <c r="WA113"/>
      <c r="WB113"/>
      <c r="WC113"/>
      <c r="WD113"/>
      <c r="WE113"/>
      <c r="WF113"/>
      <c r="WG113"/>
    </row>
    <row r="114" spans="1:605" s="12" customFormat="1" ht="12.75" customHeight="1">
      <c r="A114" s="9" t="str">
        <f>"6/10"</f>
        <v>6/10</v>
      </c>
      <c r="B114" s="10" t="s">
        <v>102</v>
      </c>
      <c r="C114" s="11" t="str">
        <f>"200"</f>
        <v>200</v>
      </c>
      <c r="D114" s="11">
        <v>1.02</v>
      </c>
      <c r="E114" s="11">
        <v>0</v>
      </c>
      <c r="F114" s="11">
        <v>0.06</v>
      </c>
      <c r="G114" s="11">
        <v>0.06</v>
      </c>
      <c r="H114" s="11">
        <v>23.18</v>
      </c>
      <c r="I114" s="25">
        <v>87.598919999999993</v>
      </c>
      <c r="J114" s="11">
        <v>0.02</v>
      </c>
      <c r="K114" s="11">
        <v>0</v>
      </c>
      <c r="L114" s="11">
        <v>0</v>
      </c>
      <c r="M114" s="11">
        <v>0</v>
      </c>
      <c r="N114" s="11">
        <v>19.190000000000001</v>
      </c>
      <c r="O114" s="11">
        <v>0.56999999999999995</v>
      </c>
      <c r="P114" s="11">
        <v>3.42</v>
      </c>
      <c r="Q114" s="11">
        <v>0</v>
      </c>
      <c r="R114" s="11">
        <v>0</v>
      </c>
      <c r="S114" s="11">
        <v>0.3</v>
      </c>
      <c r="T114" s="11">
        <v>0.81</v>
      </c>
      <c r="U114" s="11">
        <v>3.47</v>
      </c>
      <c r="V114" s="11">
        <v>340.26</v>
      </c>
      <c r="W114" s="11">
        <v>31.33</v>
      </c>
      <c r="X114" s="11">
        <v>19.95</v>
      </c>
      <c r="Y114" s="11">
        <v>27.16</v>
      </c>
      <c r="Z114" s="11">
        <v>0.65</v>
      </c>
      <c r="AA114" s="11">
        <v>0</v>
      </c>
      <c r="AB114" s="11">
        <v>630</v>
      </c>
      <c r="AC114" s="11">
        <v>116.6</v>
      </c>
      <c r="AD114" s="11">
        <v>1.1000000000000001</v>
      </c>
      <c r="AE114" s="11">
        <v>0.02</v>
      </c>
      <c r="AF114" s="11">
        <v>0.04</v>
      </c>
      <c r="AG114" s="11">
        <v>0.51</v>
      </c>
      <c r="AH114" s="11">
        <v>0.78</v>
      </c>
      <c r="AI114" s="11">
        <v>0.32</v>
      </c>
      <c r="AJ114" s="12">
        <v>0</v>
      </c>
      <c r="AK114" s="12">
        <v>0.01</v>
      </c>
      <c r="AL114" s="12">
        <v>0.01</v>
      </c>
      <c r="AM114" s="12">
        <v>0.01</v>
      </c>
      <c r="AN114" s="12">
        <v>0.02</v>
      </c>
      <c r="AO114" s="12">
        <v>0</v>
      </c>
      <c r="AP114" s="12">
        <v>0.01</v>
      </c>
      <c r="AQ114" s="12">
        <v>0</v>
      </c>
      <c r="AR114" s="12">
        <v>0.01</v>
      </c>
      <c r="AS114" s="12">
        <v>0.01</v>
      </c>
      <c r="AT114" s="12">
        <v>0.01</v>
      </c>
      <c r="AU114" s="12">
        <v>0.06</v>
      </c>
      <c r="AV114" s="12">
        <v>0</v>
      </c>
      <c r="AW114" s="12">
        <v>0.01</v>
      </c>
      <c r="AX114" s="12">
        <v>0.03</v>
      </c>
      <c r="AY114" s="12">
        <v>0</v>
      </c>
      <c r="AZ114" s="12">
        <v>0.02</v>
      </c>
      <c r="BA114" s="12">
        <v>0.01</v>
      </c>
      <c r="BB114" s="12">
        <v>0.01</v>
      </c>
      <c r="BC114" s="12">
        <v>0</v>
      </c>
      <c r="BD114" s="12">
        <v>0</v>
      </c>
      <c r="BE114" s="12">
        <v>0</v>
      </c>
      <c r="BF114" s="12">
        <v>0</v>
      </c>
      <c r="BG114" s="12">
        <v>0</v>
      </c>
      <c r="BH114" s="12">
        <v>0</v>
      </c>
      <c r="BI114" s="12">
        <v>0</v>
      </c>
      <c r="BJ114" s="12">
        <v>0</v>
      </c>
      <c r="BK114" s="12">
        <v>0</v>
      </c>
      <c r="BL114" s="12">
        <v>0</v>
      </c>
      <c r="BM114" s="12">
        <v>0</v>
      </c>
      <c r="BN114" s="12">
        <v>0</v>
      </c>
      <c r="BO114" s="12">
        <v>0</v>
      </c>
      <c r="BP114" s="12">
        <v>0</v>
      </c>
      <c r="BQ114" s="12">
        <v>0</v>
      </c>
      <c r="BR114" s="12">
        <v>0</v>
      </c>
      <c r="BS114" s="12">
        <v>0.01</v>
      </c>
      <c r="BT114" s="12">
        <v>0</v>
      </c>
      <c r="BU114" s="12">
        <v>0</v>
      </c>
      <c r="BV114" s="12">
        <v>0.01</v>
      </c>
      <c r="BW114" s="12">
        <v>0</v>
      </c>
      <c r="BX114" s="12">
        <v>0</v>
      </c>
      <c r="BY114" s="12">
        <v>0</v>
      </c>
      <c r="BZ114" s="12">
        <v>0</v>
      </c>
      <c r="CA114" s="12">
        <v>0</v>
      </c>
      <c r="CB114" s="12">
        <v>214.01</v>
      </c>
      <c r="IV114"/>
      <c r="IW114"/>
      <c r="IX114"/>
      <c r="IY114"/>
      <c r="IZ114"/>
      <c r="JA114"/>
      <c r="JB114"/>
      <c r="JC114"/>
      <c r="JD114"/>
      <c r="JE114"/>
      <c r="JF114"/>
      <c r="JG114"/>
      <c r="JH114"/>
      <c r="JI114"/>
      <c r="JJ114"/>
      <c r="JK114"/>
      <c r="JL114"/>
      <c r="JM114"/>
      <c r="JN114"/>
      <c r="JO114"/>
      <c r="JP114"/>
      <c r="JQ114"/>
      <c r="JR114"/>
      <c r="JS114"/>
      <c r="JT114"/>
      <c r="JU114"/>
      <c r="JV114"/>
      <c r="JW114"/>
      <c r="JX114"/>
      <c r="JY114"/>
      <c r="JZ114"/>
      <c r="KA114"/>
      <c r="KB114"/>
      <c r="KC114"/>
      <c r="KD114"/>
      <c r="KE114"/>
      <c r="KF114"/>
      <c r="KG114"/>
      <c r="KH114"/>
      <c r="KI114"/>
      <c r="KJ114"/>
      <c r="KK114"/>
      <c r="KL114"/>
      <c r="KM114"/>
      <c r="KN114"/>
      <c r="KO114"/>
      <c r="KP114"/>
      <c r="KQ114"/>
      <c r="KR114"/>
      <c r="KS114"/>
      <c r="KT114"/>
      <c r="KU114"/>
      <c r="KV114"/>
      <c r="KW114"/>
      <c r="KX114"/>
      <c r="KY114"/>
      <c r="KZ114"/>
      <c r="LA114"/>
      <c r="LB114"/>
      <c r="LC114"/>
      <c r="LD114"/>
      <c r="LE114"/>
      <c r="LF114"/>
      <c r="LG114"/>
      <c r="LH114"/>
      <c r="LI114"/>
      <c r="LJ114"/>
      <c r="LK114"/>
      <c r="LL114"/>
      <c r="LM114"/>
      <c r="LN114"/>
      <c r="LO114"/>
      <c r="LP114"/>
      <c r="LQ114"/>
      <c r="LR114"/>
      <c r="LS114"/>
      <c r="LT114"/>
      <c r="LU114"/>
      <c r="LV114"/>
      <c r="LW114"/>
      <c r="LX114"/>
      <c r="LY114"/>
      <c r="LZ114"/>
      <c r="MA114"/>
      <c r="MB114"/>
      <c r="MC114"/>
      <c r="MD114"/>
      <c r="ME114"/>
      <c r="MF114"/>
      <c r="MG114"/>
      <c r="MH114"/>
      <c r="MI114"/>
      <c r="MJ114"/>
      <c r="MK114"/>
      <c r="ML114"/>
      <c r="MM114"/>
      <c r="MN114"/>
      <c r="MO114"/>
      <c r="MP114"/>
      <c r="MQ114"/>
      <c r="MR114"/>
      <c r="MS114"/>
      <c r="MT114"/>
      <c r="MU114"/>
      <c r="MV114"/>
      <c r="MW114"/>
      <c r="MX114"/>
      <c r="MY114"/>
      <c r="MZ114"/>
      <c r="NA114"/>
      <c r="NB114"/>
      <c r="NC114"/>
      <c r="ND114"/>
      <c r="NE114"/>
      <c r="NF114"/>
      <c r="NG114"/>
      <c r="NH114"/>
      <c r="NI114"/>
      <c r="NJ114"/>
      <c r="NK114"/>
      <c r="NL114"/>
      <c r="NM114"/>
      <c r="NN114"/>
      <c r="NO114"/>
      <c r="NP114"/>
      <c r="NQ114"/>
      <c r="NR114"/>
      <c r="NS114"/>
      <c r="NT114"/>
      <c r="NU114"/>
      <c r="NV114"/>
      <c r="NW114"/>
      <c r="NX114"/>
      <c r="NY114"/>
      <c r="NZ114"/>
      <c r="OA114"/>
      <c r="OB114"/>
      <c r="OC114"/>
      <c r="OD114"/>
      <c r="OE114"/>
      <c r="OF114"/>
      <c r="OG114"/>
      <c r="OH114"/>
      <c r="OI114"/>
      <c r="OJ114"/>
      <c r="OK114"/>
      <c r="OL114"/>
      <c r="OM114"/>
      <c r="ON114"/>
      <c r="OO114"/>
      <c r="OP114"/>
      <c r="OQ114"/>
      <c r="OR114"/>
      <c r="OS114"/>
      <c r="OT114"/>
      <c r="OU114"/>
      <c r="OV114"/>
      <c r="OW114"/>
      <c r="OX114"/>
      <c r="OY114"/>
      <c r="OZ114"/>
      <c r="PA114"/>
      <c r="PB114"/>
      <c r="PC114"/>
      <c r="PD114"/>
      <c r="PE114"/>
      <c r="PF114"/>
      <c r="PG114"/>
      <c r="PH114"/>
      <c r="PI114"/>
      <c r="PJ114"/>
      <c r="PK114"/>
      <c r="PL114"/>
      <c r="PM114"/>
      <c r="PN114"/>
      <c r="PO114"/>
      <c r="PP114"/>
      <c r="PQ114"/>
      <c r="PR114"/>
      <c r="PS114"/>
      <c r="PT114"/>
      <c r="PU114"/>
      <c r="PV114"/>
      <c r="PW114"/>
      <c r="PX114"/>
      <c r="PY114"/>
      <c r="PZ114"/>
      <c r="QA114"/>
      <c r="QB114"/>
      <c r="QC114"/>
      <c r="QD114"/>
      <c r="QE114"/>
      <c r="QF114"/>
      <c r="QG114"/>
      <c r="QH114"/>
      <c r="QI114"/>
      <c r="QJ114"/>
      <c r="QK114"/>
      <c r="QL114"/>
      <c r="QM114"/>
      <c r="QN114"/>
      <c r="QO114"/>
      <c r="QP114"/>
      <c r="QQ114"/>
      <c r="QR114"/>
      <c r="QS114"/>
      <c r="QT114"/>
      <c r="QU114"/>
      <c r="QV114"/>
      <c r="QW114"/>
      <c r="QX114"/>
      <c r="QY114"/>
      <c r="QZ114"/>
      <c r="RA114"/>
      <c r="RB114"/>
      <c r="RC114"/>
      <c r="RD114"/>
      <c r="RE114"/>
      <c r="RF114"/>
      <c r="RG114"/>
      <c r="RH114"/>
      <c r="RI114"/>
      <c r="RJ114"/>
      <c r="RK114"/>
      <c r="RL114"/>
      <c r="RM114"/>
      <c r="RN114"/>
      <c r="RO114"/>
      <c r="RP114"/>
      <c r="RQ114"/>
      <c r="RR114"/>
      <c r="RS114"/>
      <c r="RT114"/>
      <c r="RU114"/>
      <c r="RV114"/>
      <c r="RW114"/>
      <c r="RX114"/>
      <c r="RY114"/>
      <c r="RZ114"/>
      <c r="SA114"/>
      <c r="SB114"/>
      <c r="SC114"/>
      <c r="SD114"/>
      <c r="SE114"/>
      <c r="SF114"/>
      <c r="SG114"/>
      <c r="SH114"/>
      <c r="SI114"/>
      <c r="SJ114"/>
      <c r="SK114"/>
      <c r="SL114"/>
      <c r="SM114"/>
      <c r="SN114"/>
      <c r="SO114"/>
      <c r="SP114"/>
      <c r="SQ114"/>
      <c r="SR114"/>
      <c r="SS114"/>
      <c r="ST114"/>
      <c r="SU114"/>
      <c r="SV114"/>
      <c r="SW114"/>
      <c r="SX114"/>
      <c r="SY114"/>
      <c r="SZ114"/>
      <c r="TA114"/>
      <c r="TB114"/>
      <c r="TC114"/>
      <c r="TD114"/>
      <c r="TE114"/>
      <c r="TF114"/>
      <c r="TG114"/>
      <c r="TH114"/>
      <c r="TI114"/>
      <c r="TJ114"/>
      <c r="TK114"/>
      <c r="TL114"/>
      <c r="TM114"/>
      <c r="TN114"/>
      <c r="TO114"/>
      <c r="TP114"/>
      <c r="TQ114"/>
      <c r="TR114"/>
      <c r="TS114"/>
      <c r="TT114"/>
      <c r="TU114"/>
      <c r="TV114"/>
      <c r="TW114"/>
      <c r="TX114"/>
      <c r="TY114"/>
      <c r="TZ114"/>
      <c r="UA114"/>
      <c r="UB114"/>
      <c r="UC114"/>
      <c r="UD114"/>
      <c r="UE114"/>
      <c r="UF114"/>
      <c r="UG114"/>
      <c r="UH114"/>
      <c r="UI114"/>
      <c r="UJ114"/>
      <c r="UK114"/>
      <c r="UL114"/>
      <c r="UM114"/>
      <c r="UN114"/>
      <c r="UO114"/>
      <c r="UP114"/>
      <c r="UQ114"/>
      <c r="UR114"/>
      <c r="US114"/>
      <c r="UT114"/>
      <c r="UU114"/>
      <c r="UV114"/>
      <c r="UW114"/>
      <c r="UX114"/>
      <c r="UY114"/>
      <c r="UZ114"/>
      <c r="VA114"/>
      <c r="VB114"/>
      <c r="VC114"/>
      <c r="VD114"/>
      <c r="VE114"/>
      <c r="VF114"/>
      <c r="VG114"/>
      <c r="VH114"/>
      <c r="VI114"/>
      <c r="VJ114"/>
      <c r="VK114"/>
      <c r="VL114"/>
      <c r="VM114"/>
      <c r="VN114"/>
      <c r="VO114"/>
      <c r="VP114"/>
      <c r="VQ114"/>
      <c r="VR114"/>
      <c r="VS114"/>
      <c r="VT114"/>
      <c r="VU114"/>
      <c r="VV114"/>
      <c r="VW114"/>
      <c r="VX114"/>
      <c r="VY114"/>
      <c r="VZ114"/>
      <c r="WA114"/>
      <c r="WB114"/>
      <c r="WC114"/>
      <c r="WD114"/>
      <c r="WE114"/>
      <c r="WF114"/>
      <c r="WG114"/>
    </row>
    <row r="115" spans="1:605" s="12" customFormat="1" ht="12.75" customHeight="1">
      <c r="A115" s="9" t="str">
        <f>"пром."</f>
        <v>пром.</v>
      </c>
      <c r="B115" s="10" t="s">
        <v>91</v>
      </c>
      <c r="C115" s="11" t="str">
        <f>"25"</f>
        <v>25</v>
      </c>
      <c r="D115" s="11">
        <v>1.67</v>
      </c>
      <c r="E115" s="11">
        <v>0</v>
      </c>
      <c r="F115" s="11">
        <v>0.18</v>
      </c>
      <c r="G115" s="11">
        <v>0</v>
      </c>
      <c r="H115" s="11">
        <v>12.55</v>
      </c>
      <c r="I115" s="25">
        <v>52.635800000000003</v>
      </c>
      <c r="J115" s="11">
        <v>0</v>
      </c>
      <c r="K115" s="11">
        <v>0</v>
      </c>
      <c r="L115" s="11">
        <v>0</v>
      </c>
      <c r="M115" s="11">
        <v>0</v>
      </c>
      <c r="N115" s="11">
        <v>10.7</v>
      </c>
      <c r="O115" s="11">
        <v>0</v>
      </c>
      <c r="P115" s="11">
        <v>1.85</v>
      </c>
      <c r="Q115" s="11">
        <v>0</v>
      </c>
      <c r="R115" s="11">
        <v>0</v>
      </c>
      <c r="S115" s="11">
        <v>0</v>
      </c>
      <c r="T115" s="11">
        <v>3.01</v>
      </c>
      <c r="U115" s="11">
        <v>10.08</v>
      </c>
      <c r="V115" s="11">
        <v>468.1</v>
      </c>
      <c r="W115" s="11">
        <v>185.09</v>
      </c>
      <c r="X115" s="11">
        <v>58.12</v>
      </c>
      <c r="Y115" s="11">
        <v>52.43</v>
      </c>
      <c r="Z115" s="11">
        <v>6.22</v>
      </c>
      <c r="AA115" s="11">
        <v>840</v>
      </c>
      <c r="AB115" s="11">
        <v>0</v>
      </c>
      <c r="AC115" s="11">
        <v>52.5</v>
      </c>
      <c r="AD115" s="11">
        <v>0.42</v>
      </c>
      <c r="AE115" s="11">
        <v>0.05</v>
      </c>
      <c r="AF115" s="11">
        <v>0.27</v>
      </c>
      <c r="AG115" s="11">
        <v>0</v>
      </c>
      <c r="AH115" s="11">
        <v>2.2400000000000002</v>
      </c>
      <c r="AI115" s="11">
        <v>12.5</v>
      </c>
      <c r="AJ115" s="12">
        <v>0</v>
      </c>
      <c r="AK115" s="12">
        <v>0</v>
      </c>
      <c r="AL115" s="12">
        <v>0</v>
      </c>
      <c r="AM115" s="12">
        <v>0</v>
      </c>
      <c r="AN115" s="12">
        <v>0</v>
      </c>
      <c r="AO115" s="12">
        <v>0</v>
      </c>
      <c r="AP115" s="12">
        <v>0</v>
      </c>
      <c r="AQ115" s="12">
        <v>0</v>
      </c>
      <c r="AR115" s="12">
        <v>0</v>
      </c>
      <c r="AS115" s="12">
        <v>0</v>
      </c>
      <c r="AT115" s="12">
        <v>0</v>
      </c>
      <c r="AU115" s="12">
        <v>0</v>
      </c>
      <c r="AV115" s="12">
        <v>0</v>
      </c>
      <c r="AW115" s="12">
        <v>0</v>
      </c>
      <c r="AX115" s="12">
        <v>0</v>
      </c>
      <c r="AY115" s="12">
        <v>0</v>
      </c>
      <c r="AZ115" s="12">
        <v>0</v>
      </c>
      <c r="BA115" s="12">
        <v>0</v>
      </c>
      <c r="BB115" s="12">
        <v>0</v>
      </c>
      <c r="BC115" s="12">
        <v>0</v>
      </c>
      <c r="BD115" s="12">
        <v>0</v>
      </c>
      <c r="BE115" s="12">
        <v>0</v>
      </c>
      <c r="BF115" s="12">
        <v>0</v>
      </c>
      <c r="BG115" s="12">
        <v>0.01</v>
      </c>
      <c r="BH115" s="12">
        <v>0</v>
      </c>
      <c r="BI115" s="12">
        <v>0.02</v>
      </c>
      <c r="BJ115" s="12">
        <v>0</v>
      </c>
      <c r="BK115" s="12">
        <v>0.22</v>
      </c>
      <c r="BL115" s="12">
        <v>0</v>
      </c>
      <c r="BM115" s="12">
        <v>7.0000000000000007E-2</v>
      </c>
      <c r="BN115" s="12">
        <v>0</v>
      </c>
      <c r="BO115" s="12">
        <v>0</v>
      </c>
      <c r="BP115" s="12">
        <v>0</v>
      </c>
      <c r="BQ115" s="12">
        <v>0</v>
      </c>
      <c r="BR115" s="12">
        <v>0.02</v>
      </c>
      <c r="BS115" s="12">
        <v>7.0000000000000007E-2</v>
      </c>
      <c r="BT115" s="12">
        <v>0</v>
      </c>
      <c r="BU115" s="12">
        <v>0</v>
      </c>
      <c r="BV115" s="12">
        <v>0.14000000000000001</v>
      </c>
      <c r="BW115" s="12">
        <v>0.54</v>
      </c>
      <c r="BX115" s="12">
        <v>0</v>
      </c>
      <c r="BY115" s="12">
        <v>0</v>
      </c>
      <c r="BZ115" s="12">
        <v>0</v>
      </c>
      <c r="CA115" s="12">
        <v>0</v>
      </c>
      <c r="CB115" s="12">
        <v>2</v>
      </c>
      <c r="IV115"/>
      <c r="IW115"/>
      <c r="IX115"/>
      <c r="IY115"/>
      <c r="IZ115"/>
      <c r="JA115"/>
      <c r="JB115"/>
      <c r="JC115"/>
      <c r="JD115"/>
      <c r="JE115"/>
      <c r="JF115"/>
      <c r="JG115"/>
      <c r="JH115"/>
      <c r="JI115"/>
      <c r="JJ115"/>
      <c r="JK115"/>
      <c r="JL115"/>
      <c r="JM115"/>
      <c r="JN115"/>
      <c r="JO115"/>
      <c r="JP115"/>
      <c r="JQ115"/>
      <c r="JR115"/>
      <c r="JS115"/>
      <c r="JT115"/>
      <c r="JU115"/>
      <c r="JV115"/>
      <c r="JW115"/>
      <c r="JX115"/>
      <c r="JY115"/>
      <c r="JZ115"/>
      <c r="KA115"/>
      <c r="KB115"/>
      <c r="KC115"/>
      <c r="KD115"/>
      <c r="KE115"/>
      <c r="KF115"/>
      <c r="KG115"/>
      <c r="KH115"/>
      <c r="KI115"/>
      <c r="KJ115"/>
      <c r="KK115"/>
      <c r="KL115"/>
      <c r="KM115"/>
      <c r="KN115"/>
      <c r="KO115"/>
      <c r="KP115"/>
      <c r="KQ115"/>
      <c r="KR115"/>
      <c r="KS115"/>
      <c r="KT115"/>
      <c r="KU115"/>
      <c r="KV115"/>
      <c r="KW115"/>
      <c r="KX115"/>
      <c r="KY115"/>
      <c r="KZ115"/>
      <c r="LA115"/>
      <c r="LB115"/>
      <c r="LC115"/>
      <c r="LD115"/>
      <c r="LE115"/>
      <c r="LF115"/>
      <c r="LG115"/>
      <c r="LH115"/>
      <c r="LI115"/>
      <c r="LJ115"/>
      <c r="LK115"/>
      <c r="LL115"/>
      <c r="LM115"/>
      <c r="LN115"/>
      <c r="LO115"/>
      <c r="LP115"/>
      <c r="LQ115"/>
      <c r="LR115"/>
      <c r="LS115"/>
      <c r="LT115"/>
      <c r="LU115"/>
      <c r="LV115"/>
      <c r="LW115"/>
      <c r="LX115"/>
      <c r="LY115"/>
      <c r="LZ115"/>
      <c r="MA115"/>
      <c r="MB115"/>
      <c r="MC115"/>
      <c r="MD115"/>
      <c r="ME115"/>
      <c r="MF115"/>
      <c r="MG115"/>
      <c r="MH115"/>
      <c r="MI115"/>
      <c r="MJ115"/>
      <c r="MK115"/>
      <c r="ML115"/>
      <c r="MM115"/>
      <c r="MN115"/>
      <c r="MO115"/>
      <c r="MP115"/>
      <c r="MQ115"/>
      <c r="MR115"/>
      <c r="MS115"/>
      <c r="MT115"/>
      <c r="MU115"/>
      <c r="MV115"/>
      <c r="MW115"/>
      <c r="MX115"/>
      <c r="MY115"/>
      <c r="MZ115"/>
      <c r="NA115"/>
      <c r="NB115"/>
      <c r="NC115"/>
      <c r="ND115"/>
      <c r="NE115"/>
      <c r="NF115"/>
      <c r="NG115"/>
      <c r="NH115"/>
      <c r="NI115"/>
      <c r="NJ115"/>
      <c r="NK115"/>
      <c r="NL115"/>
      <c r="NM115"/>
      <c r="NN115"/>
      <c r="NO115"/>
      <c r="NP115"/>
      <c r="NQ115"/>
      <c r="NR115"/>
      <c r="NS115"/>
      <c r="NT115"/>
      <c r="NU115"/>
      <c r="NV115"/>
      <c r="NW115"/>
      <c r="NX115"/>
      <c r="NY115"/>
      <c r="NZ115"/>
      <c r="OA115"/>
      <c r="OB115"/>
      <c r="OC115"/>
      <c r="OD115"/>
      <c r="OE115"/>
      <c r="OF115"/>
      <c r="OG115"/>
      <c r="OH115"/>
      <c r="OI115"/>
      <c r="OJ115"/>
      <c r="OK115"/>
      <c r="OL115"/>
      <c r="OM115"/>
      <c r="ON115"/>
      <c r="OO115"/>
      <c r="OP115"/>
      <c r="OQ115"/>
      <c r="OR115"/>
      <c r="OS115"/>
      <c r="OT115"/>
      <c r="OU115"/>
      <c r="OV115"/>
      <c r="OW115"/>
      <c r="OX115"/>
      <c r="OY115"/>
      <c r="OZ115"/>
      <c r="PA115"/>
      <c r="PB115"/>
      <c r="PC115"/>
      <c r="PD115"/>
      <c r="PE115"/>
      <c r="PF115"/>
      <c r="PG115"/>
      <c r="PH115"/>
      <c r="PI115"/>
      <c r="PJ115"/>
      <c r="PK115"/>
      <c r="PL115"/>
      <c r="PM115"/>
      <c r="PN115"/>
      <c r="PO115"/>
      <c r="PP115"/>
      <c r="PQ115"/>
      <c r="PR115"/>
      <c r="PS115"/>
      <c r="PT115"/>
      <c r="PU115"/>
      <c r="PV115"/>
      <c r="PW115"/>
      <c r="PX115"/>
      <c r="PY115"/>
      <c r="PZ115"/>
      <c r="QA115"/>
      <c r="QB115"/>
      <c r="QC115"/>
      <c r="QD115"/>
      <c r="QE115"/>
      <c r="QF115"/>
      <c r="QG115"/>
      <c r="QH115"/>
      <c r="QI115"/>
      <c r="QJ115"/>
      <c r="QK115"/>
      <c r="QL115"/>
      <c r="QM115"/>
      <c r="QN115"/>
      <c r="QO115"/>
      <c r="QP115"/>
      <c r="QQ115"/>
      <c r="QR115"/>
      <c r="QS115"/>
      <c r="QT115"/>
      <c r="QU115"/>
      <c r="QV115"/>
      <c r="QW115"/>
      <c r="QX115"/>
      <c r="QY115"/>
      <c r="QZ115"/>
      <c r="RA115"/>
      <c r="RB115"/>
      <c r="RC115"/>
      <c r="RD115"/>
      <c r="RE115"/>
      <c r="RF115"/>
      <c r="RG115"/>
      <c r="RH115"/>
      <c r="RI115"/>
      <c r="RJ115"/>
      <c r="RK115"/>
      <c r="RL115"/>
      <c r="RM115"/>
      <c r="RN115"/>
      <c r="RO115"/>
      <c r="RP115"/>
      <c r="RQ115"/>
      <c r="RR115"/>
      <c r="RS115"/>
      <c r="RT115"/>
      <c r="RU115"/>
      <c r="RV115"/>
      <c r="RW115"/>
      <c r="RX115"/>
      <c r="RY115"/>
      <c r="RZ115"/>
      <c r="SA115"/>
      <c r="SB115"/>
      <c r="SC115"/>
      <c r="SD115"/>
      <c r="SE115"/>
      <c r="SF115"/>
      <c r="SG115"/>
      <c r="SH115"/>
      <c r="SI115"/>
      <c r="SJ115"/>
      <c r="SK115"/>
      <c r="SL115"/>
      <c r="SM115"/>
      <c r="SN115"/>
      <c r="SO115"/>
      <c r="SP115"/>
      <c r="SQ115"/>
      <c r="SR115"/>
      <c r="SS115"/>
      <c r="ST115"/>
      <c r="SU115"/>
      <c r="SV115"/>
      <c r="SW115"/>
      <c r="SX115"/>
      <c r="SY115"/>
      <c r="SZ115"/>
      <c r="TA115"/>
      <c r="TB115"/>
      <c r="TC115"/>
      <c r="TD115"/>
      <c r="TE115"/>
      <c r="TF115"/>
      <c r="TG115"/>
      <c r="TH115"/>
      <c r="TI115"/>
      <c r="TJ115"/>
      <c r="TK115"/>
      <c r="TL115"/>
      <c r="TM115"/>
      <c r="TN115"/>
      <c r="TO115"/>
      <c r="TP115"/>
      <c r="TQ115"/>
      <c r="TR115"/>
      <c r="TS115"/>
      <c r="TT115"/>
      <c r="TU115"/>
      <c r="TV115"/>
      <c r="TW115"/>
      <c r="TX115"/>
      <c r="TY115"/>
      <c r="TZ115"/>
      <c r="UA115"/>
      <c r="UB115"/>
      <c r="UC115"/>
      <c r="UD115"/>
      <c r="UE115"/>
      <c r="UF115"/>
      <c r="UG115"/>
      <c r="UH115"/>
      <c r="UI115"/>
      <c r="UJ115"/>
      <c r="UK115"/>
      <c r="UL115"/>
      <c r="UM115"/>
      <c r="UN115"/>
      <c r="UO115"/>
      <c r="UP115"/>
      <c r="UQ115"/>
      <c r="UR115"/>
      <c r="US115"/>
      <c r="UT115"/>
      <c r="UU115"/>
      <c r="UV115"/>
      <c r="UW115"/>
      <c r="UX115"/>
      <c r="UY115"/>
      <c r="UZ115"/>
      <c r="VA115"/>
      <c r="VB115"/>
      <c r="VC115"/>
      <c r="VD115"/>
      <c r="VE115"/>
      <c r="VF115"/>
      <c r="VG115"/>
      <c r="VH115"/>
      <c r="VI115"/>
      <c r="VJ115"/>
      <c r="VK115"/>
      <c r="VL115"/>
      <c r="VM115"/>
      <c r="VN115"/>
      <c r="VO115"/>
      <c r="VP115"/>
      <c r="VQ115"/>
      <c r="VR115"/>
      <c r="VS115"/>
      <c r="VT115"/>
      <c r="VU115"/>
      <c r="VV115"/>
      <c r="VW115"/>
      <c r="VX115"/>
      <c r="VY115"/>
      <c r="VZ115"/>
      <c r="WA115"/>
      <c r="WB115"/>
      <c r="WC115"/>
      <c r="WD115"/>
      <c r="WE115"/>
      <c r="WF115"/>
      <c r="WG115"/>
    </row>
    <row r="116" spans="1:605" s="3" customFormat="1" ht="12.75" customHeight="1">
      <c r="A116" s="13" t="str">
        <f>"пром."</f>
        <v>пром.</v>
      </c>
      <c r="B116" s="14" t="s">
        <v>92</v>
      </c>
      <c r="C116" s="15" t="str">
        <f>"20"</f>
        <v>20</v>
      </c>
      <c r="D116" s="15">
        <v>1.32</v>
      </c>
      <c r="E116" s="15">
        <v>0</v>
      </c>
      <c r="F116" s="15">
        <v>0.24</v>
      </c>
      <c r="G116" s="15">
        <v>0.24</v>
      </c>
      <c r="H116" s="15">
        <v>8.34</v>
      </c>
      <c r="I116" s="26">
        <v>38.676000000000002</v>
      </c>
      <c r="J116" s="15">
        <v>0.04</v>
      </c>
      <c r="K116" s="15">
        <v>0</v>
      </c>
      <c r="L116" s="15">
        <v>0</v>
      </c>
      <c r="M116" s="15">
        <v>0</v>
      </c>
      <c r="N116" s="15">
        <v>0.24</v>
      </c>
      <c r="O116" s="15">
        <v>6.44</v>
      </c>
      <c r="P116" s="15">
        <v>1.66</v>
      </c>
      <c r="Q116" s="15">
        <v>0</v>
      </c>
      <c r="R116" s="15">
        <v>0</v>
      </c>
      <c r="S116" s="15">
        <v>0.2</v>
      </c>
      <c r="T116" s="15">
        <v>0.5</v>
      </c>
      <c r="U116" s="15">
        <v>122</v>
      </c>
      <c r="V116" s="15">
        <v>49</v>
      </c>
      <c r="W116" s="15">
        <v>7</v>
      </c>
      <c r="X116" s="15">
        <v>9.4</v>
      </c>
      <c r="Y116" s="15">
        <v>31.6</v>
      </c>
      <c r="Z116" s="15">
        <v>0.78</v>
      </c>
      <c r="AA116" s="15">
        <v>0</v>
      </c>
      <c r="AB116" s="15">
        <v>1</v>
      </c>
      <c r="AC116" s="15">
        <v>0.2</v>
      </c>
      <c r="AD116" s="15">
        <v>0.28000000000000003</v>
      </c>
      <c r="AE116" s="15">
        <v>0.04</v>
      </c>
      <c r="AF116" s="15">
        <v>0.02</v>
      </c>
      <c r="AG116" s="15">
        <v>0.14000000000000001</v>
      </c>
      <c r="AH116" s="15">
        <v>0.4</v>
      </c>
      <c r="AI116" s="15">
        <v>0</v>
      </c>
      <c r="AJ116" s="3">
        <v>0</v>
      </c>
      <c r="AK116" s="3">
        <v>64.400000000000006</v>
      </c>
      <c r="AL116" s="3">
        <v>49.6</v>
      </c>
      <c r="AM116" s="3">
        <v>85.4</v>
      </c>
      <c r="AN116" s="3">
        <v>44.6</v>
      </c>
      <c r="AO116" s="3">
        <v>18.600000000000001</v>
      </c>
      <c r="AP116" s="3">
        <v>39.6</v>
      </c>
      <c r="AQ116" s="3">
        <v>16</v>
      </c>
      <c r="AR116" s="3">
        <v>74.2</v>
      </c>
      <c r="AS116" s="3">
        <v>59.4</v>
      </c>
      <c r="AT116" s="3">
        <v>58.2</v>
      </c>
      <c r="AU116" s="3">
        <v>92.8</v>
      </c>
      <c r="AV116" s="3">
        <v>24.8</v>
      </c>
      <c r="AW116" s="3">
        <v>62</v>
      </c>
      <c r="AX116" s="3">
        <v>311.8</v>
      </c>
      <c r="AY116" s="3">
        <v>0</v>
      </c>
      <c r="AZ116" s="3">
        <v>105.2</v>
      </c>
      <c r="BA116" s="3">
        <v>58.2</v>
      </c>
      <c r="BB116" s="3">
        <v>36</v>
      </c>
      <c r="BC116" s="3">
        <v>26</v>
      </c>
      <c r="BD116" s="3">
        <v>0</v>
      </c>
      <c r="BE116" s="3">
        <v>0</v>
      </c>
      <c r="BF116" s="3">
        <v>0</v>
      </c>
      <c r="BG116" s="3">
        <v>0</v>
      </c>
      <c r="BH116" s="3">
        <v>0</v>
      </c>
      <c r="BI116" s="3">
        <v>0</v>
      </c>
      <c r="BJ116" s="3">
        <v>0</v>
      </c>
      <c r="BK116" s="3">
        <v>0.03</v>
      </c>
      <c r="BL116" s="3">
        <v>0</v>
      </c>
      <c r="BM116" s="3">
        <v>0</v>
      </c>
      <c r="BN116" s="3">
        <v>0</v>
      </c>
      <c r="BO116" s="3">
        <v>0</v>
      </c>
      <c r="BP116" s="3">
        <v>0</v>
      </c>
      <c r="BQ116" s="3">
        <v>0</v>
      </c>
      <c r="BR116" s="3">
        <v>0</v>
      </c>
      <c r="BS116" s="3">
        <v>0.02</v>
      </c>
      <c r="BT116" s="3">
        <v>0</v>
      </c>
      <c r="BU116" s="3">
        <v>0</v>
      </c>
      <c r="BV116" s="3">
        <v>0.1</v>
      </c>
      <c r="BW116" s="3">
        <v>0.02</v>
      </c>
      <c r="BX116" s="3">
        <v>0</v>
      </c>
      <c r="BY116" s="3">
        <v>0</v>
      </c>
      <c r="BZ116" s="3">
        <v>0</v>
      </c>
      <c r="CA116" s="3">
        <v>0</v>
      </c>
      <c r="CB116" s="3">
        <v>9.4</v>
      </c>
      <c r="IV116"/>
      <c r="IW116"/>
      <c r="IX116"/>
      <c r="IY116"/>
      <c r="IZ116"/>
      <c r="JA116"/>
      <c r="JB116"/>
      <c r="JC116"/>
      <c r="JD116"/>
      <c r="JE116"/>
      <c r="JF116"/>
      <c r="JG116"/>
      <c r="JH116"/>
      <c r="JI116"/>
      <c r="JJ116"/>
      <c r="JK116"/>
      <c r="JL116"/>
      <c r="JM116"/>
      <c r="JN116"/>
      <c r="JO116"/>
      <c r="JP116"/>
      <c r="JQ116"/>
      <c r="JR116"/>
      <c r="JS116"/>
      <c r="JT116"/>
      <c r="JU116"/>
      <c r="JV116"/>
      <c r="JW116"/>
      <c r="JX116"/>
      <c r="JY116"/>
      <c r="JZ116"/>
      <c r="KA116"/>
      <c r="KB116"/>
      <c r="KC116"/>
      <c r="KD116"/>
      <c r="KE116"/>
      <c r="KF116"/>
      <c r="KG116"/>
      <c r="KH116"/>
      <c r="KI116"/>
      <c r="KJ116"/>
      <c r="KK116"/>
      <c r="KL116"/>
      <c r="KM116"/>
      <c r="KN116"/>
      <c r="KO116"/>
      <c r="KP116"/>
      <c r="KQ116"/>
      <c r="KR116"/>
      <c r="KS116"/>
      <c r="KT116"/>
      <c r="KU116"/>
      <c r="KV116"/>
      <c r="KW116"/>
      <c r="KX116"/>
      <c r="KY116"/>
      <c r="KZ116"/>
      <c r="LA116"/>
      <c r="LB116"/>
      <c r="LC116"/>
      <c r="LD116"/>
      <c r="LE116"/>
      <c r="LF116"/>
      <c r="LG116"/>
      <c r="LH116"/>
      <c r="LI116"/>
      <c r="LJ116"/>
      <c r="LK116"/>
      <c r="LL116"/>
      <c r="LM116"/>
      <c r="LN116"/>
      <c r="LO116"/>
      <c r="LP116"/>
      <c r="LQ116"/>
      <c r="LR116"/>
      <c r="LS116"/>
      <c r="LT116"/>
      <c r="LU116"/>
      <c r="LV116"/>
      <c r="LW116"/>
      <c r="LX116"/>
      <c r="LY116"/>
      <c r="LZ116"/>
      <c r="MA116"/>
      <c r="MB116"/>
      <c r="MC116"/>
      <c r="MD116"/>
      <c r="ME116"/>
      <c r="MF116"/>
      <c r="MG116"/>
      <c r="MH116"/>
      <c r="MI116"/>
      <c r="MJ116"/>
      <c r="MK116"/>
      <c r="ML116"/>
      <c r="MM116"/>
      <c r="MN116"/>
      <c r="MO116"/>
      <c r="MP116"/>
      <c r="MQ116"/>
      <c r="MR116"/>
      <c r="MS116"/>
      <c r="MT116"/>
      <c r="MU116"/>
      <c r="MV116"/>
      <c r="MW116"/>
      <c r="MX116"/>
      <c r="MY116"/>
      <c r="MZ116"/>
      <c r="NA116"/>
      <c r="NB116"/>
      <c r="NC116"/>
      <c r="ND116"/>
      <c r="NE116"/>
      <c r="NF116"/>
      <c r="NG116"/>
      <c r="NH116"/>
      <c r="NI116"/>
      <c r="NJ116"/>
      <c r="NK116"/>
      <c r="NL116"/>
      <c r="NM116"/>
      <c r="NN116"/>
      <c r="NO116"/>
      <c r="NP116"/>
      <c r="NQ116"/>
      <c r="NR116"/>
      <c r="NS116"/>
      <c r="NT116"/>
      <c r="NU116"/>
      <c r="NV116"/>
      <c r="NW116"/>
      <c r="NX116"/>
      <c r="NY116"/>
      <c r="NZ116"/>
      <c r="OA116"/>
      <c r="OB116"/>
      <c r="OC116"/>
      <c r="OD116"/>
      <c r="OE116"/>
      <c r="OF116"/>
      <c r="OG116"/>
      <c r="OH116"/>
      <c r="OI116"/>
      <c r="OJ116"/>
      <c r="OK116"/>
      <c r="OL116"/>
      <c r="OM116"/>
      <c r="ON116"/>
      <c r="OO116"/>
      <c r="OP116"/>
      <c r="OQ116"/>
      <c r="OR116"/>
      <c r="OS116"/>
      <c r="OT116"/>
      <c r="OU116"/>
      <c r="OV116"/>
      <c r="OW116"/>
      <c r="OX116"/>
      <c r="OY116"/>
      <c r="OZ116"/>
      <c r="PA116"/>
      <c r="PB116"/>
      <c r="PC116"/>
      <c r="PD116"/>
      <c r="PE116"/>
      <c r="PF116"/>
      <c r="PG116"/>
      <c r="PH116"/>
      <c r="PI116"/>
      <c r="PJ116"/>
      <c r="PK116"/>
      <c r="PL116"/>
      <c r="PM116"/>
      <c r="PN116"/>
      <c r="PO116"/>
      <c r="PP116"/>
      <c r="PQ116"/>
      <c r="PR116"/>
      <c r="PS116"/>
      <c r="PT116"/>
      <c r="PU116"/>
      <c r="PV116"/>
      <c r="PW116"/>
      <c r="PX116"/>
      <c r="PY116"/>
      <c r="PZ116"/>
      <c r="QA116"/>
      <c r="QB116"/>
      <c r="QC116"/>
      <c r="QD116"/>
      <c r="QE116"/>
      <c r="QF116"/>
      <c r="QG116"/>
      <c r="QH116"/>
      <c r="QI116"/>
      <c r="QJ116"/>
      <c r="QK116"/>
      <c r="QL116"/>
      <c r="QM116"/>
      <c r="QN116"/>
      <c r="QO116"/>
      <c r="QP116"/>
      <c r="QQ116"/>
      <c r="QR116"/>
      <c r="QS116"/>
      <c r="QT116"/>
      <c r="QU116"/>
      <c r="QV116"/>
      <c r="QW116"/>
      <c r="QX116"/>
      <c r="QY116"/>
      <c r="QZ116"/>
      <c r="RA116"/>
      <c r="RB116"/>
      <c r="RC116"/>
      <c r="RD116"/>
      <c r="RE116"/>
      <c r="RF116"/>
      <c r="RG116"/>
      <c r="RH116"/>
      <c r="RI116"/>
      <c r="RJ116"/>
      <c r="RK116"/>
      <c r="RL116"/>
      <c r="RM116"/>
      <c r="RN116"/>
      <c r="RO116"/>
      <c r="RP116"/>
      <c r="RQ116"/>
      <c r="RR116"/>
      <c r="RS116"/>
      <c r="RT116"/>
      <c r="RU116"/>
      <c r="RV116"/>
      <c r="RW116"/>
      <c r="RX116"/>
      <c r="RY116"/>
      <c r="RZ116"/>
      <c r="SA116"/>
      <c r="SB116"/>
      <c r="SC116"/>
      <c r="SD116"/>
      <c r="SE116"/>
      <c r="SF116"/>
      <c r="SG116"/>
      <c r="SH116"/>
      <c r="SI116"/>
      <c r="SJ116"/>
      <c r="SK116"/>
      <c r="SL116"/>
      <c r="SM116"/>
      <c r="SN116"/>
      <c r="SO116"/>
      <c r="SP116"/>
      <c r="SQ116"/>
      <c r="SR116"/>
      <c r="SS116"/>
      <c r="ST116"/>
      <c r="SU116"/>
      <c r="SV116"/>
      <c r="SW116"/>
      <c r="SX116"/>
      <c r="SY116"/>
      <c r="SZ116"/>
      <c r="TA116"/>
      <c r="TB116"/>
      <c r="TC116"/>
      <c r="TD116"/>
      <c r="TE116"/>
      <c r="TF116"/>
      <c r="TG116"/>
      <c r="TH116"/>
      <c r="TI116"/>
      <c r="TJ116"/>
      <c r="TK116"/>
      <c r="TL116"/>
      <c r="TM116"/>
      <c r="TN116"/>
      <c r="TO116"/>
      <c r="TP116"/>
      <c r="TQ116"/>
      <c r="TR116"/>
      <c r="TS116"/>
      <c r="TT116"/>
      <c r="TU116"/>
      <c r="TV116"/>
      <c r="TW116"/>
      <c r="TX116"/>
      <c r="TY116"/>
      <c r="TZ116"/>
      <c r="UA116"/>
      <c r="UB116"/>
      <c r="UC116"/>
      <c r="UD116"/>
      <c r="UE116"/>
      <c r="UF116"/>
      <c r="UG116"/>
      <c r="UH116"/>
      <c r="UI116"/>
      <c r="UJ116"/>
      <c r="UK116"/>
      <c r="UL116"/>
      <c r="UM116"/>
      <c r="UN116"/>
      <c r="UO116"/>
      <c r="UP116"/>
      <c r="UQ116"/>
      <c r="UR116"/>
      <c r="US116"/>
      <c r="UT116"/>
      <c r="UU116"/>
      <c r="UV116"/>
      <c r="UW116"/>
      <c r="UX116"/>
      <c r="UY116"/>
      <c r="UZ116"/>
      <c r="VA116"/>
      <c r="VB116"/>
      <c r="VC116"/>
      <c r="VD116"/>
      <c r="VE116"/>
      <c r="VF116"/>
      <c r="VG116"/>
      <c r="VH116"/>
      <c r="VI116"/>
      <c r="VJ116"/>
      <c r="VK116"/>
      <c r="VL116"/>
      <c r="VM116"/>
      <c r="VN116"/>
      <c r="VO116"/>
      <c r="VP116"/>
      <c r="VQ116"/>
      <c r="VR116"/>
      <c r="VS116"/>
      <c r="VT116"/>
      <c r="VU116"/>
      <c r="VV116"/>
      <c r="VW116"/>
      <c r="VX116"/>
      <c r="VY116"/>
      <c r="VZ116"/>
      <c r="WA116"/>
      <c r="WB116"/>
      <c r="WC116"/>
      <c r="WD116"/>
      <c r="WE116"/>
      <c r="WF116"/>
      <c r="WG116"/>
    </row>
    <row r="117" spans="1:605" s="19" customFormat="1" ht="12.75" customHeight="1">
      <c r="A117" s="16"/>
      <c r="B117" s="17" t="s">
        <v>103</v>
      </c>
      <c r="C117" s="18"/>
      <c r="D117" s="18">
        <v>42.18</v>
      </c>
      <c r="E117" s="18">
        <v>25.92</v>
      </c>
      <c r="F117" s="18">
        <v>21.78</v>
      </c>
      <c r="G117" s="18">
        <v>14.39</v>
      </c>
      <c r="H117" s="18">
        <v>117.93</v>
      </c>
      <c r="I117" s="27">
        <v>804.66</v>
      </c>
      <c r="J117" s="18">
        <v>5.57</v>
      </c>
      <c r="K117" s="18">
        <v>7.9</v>
      </c>
      <c r="L117" s="18">
        <v>0</v>
      </c>
      <c r="M117" s="18">
        <v>0</v>
      </c>
      <c r="N117" s="18">
        <v>36.090000000000003</v>
      </c>
      <c r="O117" s="18">
        <v>65.03</v>
      </c>
      <c r="P117" s="18">
        <v>16.809999999999999</v>
      </c>
      <c r="Q117" s="18">
        <v>0</v>
      </c>
      <c r="R117" s="18">
        <v>0</v>
      </c>
      <c r="S117" s="18">
        <v>0.86</v>
      </c>
      <c r="T117" s="18">
        <v>10.53</v>
      </c>
      <c r="U117" s="18">
        <v>805.55</v>
      </c>
      <c r="V117" s="18">
        <v>2124.36</v>
      </c>
      <c r="W117" s="18">
        <v>279.39999999999998</v>
      </c>
      <c r="X117" s="18">
        <v>272.62</v>
      </c>
      <c r="Y117" s="18">
        <v>796.71</v>
      </c>
      <c r="Z117" s="18">
        <v>22.25</v>
      </c>
      <c r="AA117" s="18">
        <v>11053.27</v>
      </c>
      <c r="AB117" s="18">
        <v>4863.76</v>
      </c>
      <c r="AC117" s="18">
        <v>11222.2</v>
      </c>
      <c r="AD117" s="18">
        <v>9.4</v>
      </c>
      <c r="AE117" s="18">
        <v>0.78</v>
      </c>
      <c r="AF117" s="18">
        <v>2.73</v>
      </c>
      <c r="AG117" s="18">
        <v>14.27</v>
      </c>
      <c r="AH117" s="18">
        <v>28.95</v>
      </c>
      <c r="AI117" s="18">
        <v>35.49</v>
      </c>
      <c r="AJ117" s="19">
        <v>0</v>
      </c>
      <c r="AK117" s="19">
        <v>2295.1799999999998</v>
      </c>
      <c r="AL117" s="19">
        <v>1758.03</v>
      </c>
      <c r="AM117" s="19">
        <v>3011.93</v>
      </c>
      <c r="AN117" s="19">
        <v>2787.53</v>
      </c>
      <c r="AO117" s="19">
        <v>889.91</v>
      </c>
      <c r="AP117" s="19">
        <v>1556.25</v>
      </c>
      <c r="AQ117" s="19">
        <v>504.34</v>
      </c>
      <c r="AR117" s="19">
        <v>1882.28</v>
      </c>
      <c r="AS117" s="19">
        <v>784.16</v>
      </c>
      <c r="AT117" s="19">
        <v>1224.1600000000001</v>
      </c>
      <c r="AU117" s="19">
        <v>1334.71</v>
      </c>
      <c r="AV117" s="19">
        <v>950.98</v>
      </c>
      <c r="AW117" s="19">
        <v>818.86</v>
      </c>
      <c r="AX117" s="19">
        <v>3168.3</v>
      </c>
      <c r="AY117" s="19">
        <v>60.28</v>
      </c>
      <c r="AZ117" s="19">
        <v>758.72</v>
      </c>
      <c r="BA117" s="19">
        <v>731.32</v>
      </c>
      <c r="BB117" s="19">
        <v>524.70000000000005</v>
      </c>
      <c r="BC117" s="19">
        <v>339.48</v>
      </c>
      <c r="BD117" s="19">
        <v>0.01</v>
      </c>
      <c r="BE117" s="19">
        <v>0</v>
      </c>
      <c r="BF117" s="19">
        <v>0</v>
      </c>
      <c r="BG117" s="19">
        <v>0.01</v>
      </c>
      <c r="BH117" s="19">
        <v>0.01</v>
      </c>
      <c r="BI117" s="19">
        <v>0.05</v>
      </c>
      <c r="BJ117" s="19">
        <v>0</v>
      </c>
      <c r="BK117" s="19">
        <v>1.45</v>
      </c>
      <c r="BL117" s="19">
        <v>0</v>
      </c>
      <c r="BM117" s="19">
        <v>0.6</v>
      </c>
      <c r="BN117" s="19">
        <v>0.04</v>
      </c>
      <c r="BO117" s="19">
        <v>0.08</v>
      </c>
      <c r="BP117" s="19">
        <v>0</v>
      </c>
      <c r="BQ117" s="19">
        <v>0</v>
      </c>
      <c r="BR117" s="19">
        <v>0.05</v>
      </c>
      <c r="BS117" s="19">
        <v>3.68</v>
      </c>
      <c r="BT117" s="19">
        <v>0.01</v>
      </c>
      <c r="BU117" s="19">
        <v>0</v>
      </c>
      <c r="BV117" s="19">
        <v>7.76</v>
      </c>
      <c r="BW117" s="19">
        <v>0.62</v>
      </c>
      <c r="BX117" s="19">
        <v>0</v>
      </c>
      <c r="BY117" s="19">
        <v>0</v>
      </c>
      <c r="BZ117" s="19">
        <v>0</v>
      </c>
      <c r="CA117" s="19">
        <v>0</v>
      </c>
      <c r="CB117" s="19">
        <v>778.14</v>
      </c>
      <c r="IV117"/>
      <c r="IW117"/>
      <c r="IX117"/>
      <c r="IY117"/>
      <c r="IZ117"/>
      <c r="JA117"/>
      <c r="JB117"/>
      <c r="JC117"/>
      <c r="JD117"/>
      <c r="JE117"/>
      <c r="JF117"/>
      <c r="JG117"/>
      <c r="JH117"/>
      <c r="JI117"/>
      <c r="JJ117"/>
      <c r="JK117"/>
      <c r="JL117"/>
      <c r="JM117"/>
      <c r="JN117"/>
      <c r="JO117"/>
      <c r="JP117"/>
      <c r="JQ117"/>
      <c r="JR117"/>
      <c r="JS117"/>
      <c r="JT117"/>
      <c r="JU117"/>
      <c r="JV117"/>
      <c r="JW117"/>
      <c r="JX117"/>
      <c r="JY117"/>
      <c r="JZ117"/>
      <c r="KA117"/>
      <c r="KB117"/>
      <c r="KC117"/>
      <c r="KD117"/>
      <c r="KE117"/>
      <c r="KF117"/>
      <c r="KG117"/>
      <c r="KH117"/>
      <c r="KI117"/>
      <c r="KJ117"/>
      <c r="KK117"/>
      <c r="KL117"/>
      <c r="KM117"/>
      <c r="KN117"/>
      <c r="KO117"/>
      <c r="KP117"/>
      <c r="KQ117"/>
      <c r="KR117"/>
      <c r="KS117"/>
      <c r="KT117"/>
      <c r="KU117"/>
      <c r="KV117"/>
      <c r="KW117"/>
      <c r="KX117"/>
      <c r="KY117"/>
      <c r="KZ117"/>
      <c r="LA117"/>
      <c r="LB117"/>
      <c r="LC117"/>
      <c r="LD117"/>
      <c r="LE117"/>
      <c r="LF117"/>
      <c r="LG117"/>
      <c r="LH117"/>
      <c r="LI117"/>
      <c r="LJ117"/>
      <c r="LK117"/>
      <c r="LL117"/>
      <c r="LM117"/>
      <c r="LN117"/>
      <c r="LO117"/>
      <c r="LP117"/>
      <c r="LQ117"/>
      <c r="LR117"/>
      <c r="LS117"/>
      <c r="LT117"/>
      <c r="LU117"/>
      <c r="LV117"/>
      <c r="LW117"/>
      <c r="LX117"/>
      <c r="LY117"/>
      <c r="LZ117"/>
      <c r="MA117"/>
      <c r="MB117"/>
      <c r="MC117"/>
      <c r="MD117"/>
      <c r="ME117"/>
      <c r="MF117"/>
      <c r="MG117"/>
      <c r="MH117"/>
      <c r="MI117"/>
      <c r="MJ117"/>
      <c r="MK117"/>
      <c r="ML117"/>
      <c r="MM117"/>
      <c r="MN117"/>
      <c r="MO117"/>
      <c r="MP117"/>
      <c r="MQ117"/>
      <c r="MR117"/>
      <c r="MS117"/>
      <c r="MT117"/>
      <c r="MU117"/>
      <c r="MV117"/>
      <c r="MW117"/>
      <c r="MX117"/>
      <c r="MY117"/>
      <c r="MZ117"/>
      <c r="NA117"/>
      <c r="NB117"/>
      <c r="NC117"/>
      <c r="ND117"/>
      <c r="NE117"/>
      <c r="NF117"/>
      <c r="NG117"/>
      <c r="NH117"/>
      <c r="NI117"/>
      <c r="NJ117"/>
      <c r="NK117"/>
      <c r="NL117"/>
      <c r="NM117"/>
      <c r="NN117"/>
      <c r="NO117"/>
      <c r="NP117"/>
      <c r="NQ117"/>
      <c r="NR117"/>
      <c r="NS117"/>
      <c r="NT117"/>
      <c r="NU117"/>
      <c r="NV117"/>
      <c r="NW117"/>
      <c r="NX117"/>
      <c r="NY117"/>
      <c r="NZ117"/>
      <c r="OA117"/>
      <c r="OB117"/>
      <c r="OC117"/>
      <c r="OD117"/>
      <c r="OE117"/>
      <c r="OF117"/>
      <c r="OG117"/>
      <c r="OH117"/>
      <c r="OI117"/>
      <c r="OJ117"/>
      <c r="OK117"/>
      <c r="OL117"/>
      <c r="OM117"/>
      <c r="ON117"/>
      <c r="OO117"/>
      <c r="OP117"/>
      <c r="OQ117"/>
      <c r="OR117"/>
      <c r="OS117"/>
      <c r="OT117"/>
      <c r="OU117"/>
      <c r="OV117"/>
      <c r="OW117"/>
      <c r="OX117"/>
      <c r="OY117"/>
      <c r="OZ117"/>
      <c r="PA117"/>
      <c r="PB117"/>
      <c r="PC117"/>
      <c r="PD117"/>
      <c r="PE117"/>
      <c r="PF117"/>
      <c r="PG117"/>
      <c r="PH117"/>
      <c r="PI117"/>
      <c r="PJ117"/>
      <c r="PK117"/>
      <c r="PL117"/>
      <c r="PM117"/>
      <c r="PN117"/>
      <c r="PO117"/>
      <c r="PP117"/>
      <c r="PQ117"/>
      <c r="PR117"/>
      <c r="PS117"/>
      <c r="PT117"/>
      <c r="PU117"/>
      <c r="PV117"/>
      <c r="PW117"/>
      <c r="PX117"/>
      <c r="PY117"/>
      <c r="PZ117"/>
      <c r="QA117"/>
      <c r="QB117"/>
      <c r="QC117"/>
      <c r="QD117"/>
      <c r="QE117"/>
      <c r="QF117"/>
      <c r="QG117"/>
      <c r="QH117"/>
      <c r="QI117"/>
      <c r="QJ117"/>
      <c r="QK117"/>
      <c r="QL117"/>
      <c r="QM117"/>
      <c r="QN117"/>
      <c r="QO117"/>
      <c r="QP117"/>
      <c r="QQ117"/>
      <c r="QR117"/>
      <c r="QS117"/>
      <c r="QT117"/>
      <c r="QU117"/>
      <c r="QV117"/>
      <c r="QW117"/>
      <c r="QX117"/>
      <c r="QY117"/>
      <c r="QZ117"/>
      <c r="RA117"/>
      <c r="RB117"/>
      <c r="RC117"/>
      <c r="RD117"/>
      <c r="RE117"/>
      <c r="RF117"/>
      <c r="RG117"/>
      <c r="RH117"/>
      <c r="RI117"/>
      <c r="RJ117"/>
      <c r="RK117"/>
      <c r="RL117"/>
      <c r="RM117"/>
      <c r="RN117"/>
      <c r="RO117"/>
      <c r="RP117"/>
      <c r="RQ117"/>
      <c r="RR117"/>
      <c r="RS117"/>
      <c r="RT117"/>
      <c r="RU117"/>
      <c r="RV117"/>
      <c r="RW117"/>
      <c r="RX117"/>
      <c r="RY117"/>
      <c r="RZ117"/>
      <c r="SA117"/>
      <c r="SB117"/>
      <c r="SC117"/>
      <c r="SD117"/>
      <c r="SE117"/>
      <c r="SF117"/>
      <c r="SG117"/>
      <c r="SH117"/>
      <c r="SI117"/>
      <c r="SJ117"/>
      <c r="SK117"/>
      <c r="SL117"/>
      <c r="SM117"/>
      <c r="SN117"/>
      <c r="SO117"/>
      <c r="SP117"/>
      <c r="SQ117"/>
      <c r="SR117"/>
      <c r="SS117"/>
      <c r="ST117"/>
      <c r="SU117"/>
      <c r="SV117"/>
      <c r="SW117"/>
      <c r="SX117"/>
      <c r="SY117"/>
      <c r="SZ117"/>
      <c r="TA117"/>
      <c r="TB117"/>
      <c r="TC117"/>
      <c r="TD117"/>
      <c r="TE117"/>
      <c r="TF117"/>
      <c r="TG117"/>
      <c r="TH117"/>
      <c r="TI117"/>
      <c r="TJ117"/>
      <c r="TK117"/>
      <c r="TL117"/>
      <c r="TM117"/>
      <c r="TN117"/>
      <c r="TO117"/>
      <c r="TP117"/>
      <c r="TQ117"/>
      <c r="TR117"/>
      <c r="TS117"/>
      <c r="TT117"/>
      <c r="TU117"/>
      <c r="TV117"/>
      <c r="TW117"/>
      <c r="TX117"/>
      <c r="TY117"/>
      <c r="TZ117"/>
      <c r="UA117"/>
      <c r="UB117"/>
      <c r="UC117"/>
      <c r="UD117"/>
      <c r="UE117"/>
      <c r="UF117"/>
      <c r="UG117"/>
      <c r="UH117"/>
      <c r="UI117"/>
      <c r="UJ117"/>
      <c r="UK117"/>
      <c r="UL117"/>
      <c r="UM117"/>
      <c r="UN117"/>
      <c r="UO117"/>
      <c r="UP117"/>
      <c r="UQ117"/>
      <c r="UR117"/>
      <c r="US117"/>
      <c r="UT117"/>
      <c r="UU117"/>
      <c r="UV117"/>
      <c r="UW117"/>
      <c r="UX117"/>
      <c r="UY117"/>
      <c r="UZ117"/>
      <c r="VA117"/>
      <c r="VB117"/>
      <c r="VC117"/>
      <c r="VD117"/>
      <c r="VE117"/>
      <c r="VF117"/>
      <c r="VG117"/>
      <c r="VH117"/>
      <c r="VI117"/>
      <c r="VJ117"/>
      <c r="VK117"/>
      <c r="VL117"/>
      <c r="VM117"/>
      <c r="VN117"/>
      <c r="VO117"/>
      <c r="VP117"/>
      <c r="VQ117"/>
      <c r="VR117"/>
      <c r="VS117"/>
      <c r="VT117"/>
      <c r="VU117"/>
      <c r="VV117"/>
      <c r="VW117"/>
      <c r="VX117"/>
      <c r="VY117"/>
      <c r="VZ117"/>
      <c r="WA117"/>
      <c r="WB117"/>
      <c r="WC117"/>
      <c r="WD117"/>
      <c r="WE117"/>
      <c r="WF117"/>
      <c r="WG117"/>
    </row>
    <row r="118" spans="1:605" s="19" customFormat="1" ht="12.75" customHeight="1">
      <c r="A118" s="16"/>
      <c r="B118" s="17" t="s">
        <v>94</v>
      </c>
      <c r="C118" s="18"/>
      <c r="D118" s="18">
        <f>SUM(D106+D117)</f>
        <v>64.45</v>
      </c>
      <c r="E118" s="18">
        <f t="shared" ref="E118:BP118" si="9">SUM(E106+E117)</f>
        <v>38.71</v>
      </c>
      <c r="F118" s="18">
        <f t="shared" si="9"/>
        <v>37.96</v>
      </c>
      <c r="G118" s="18">
        <f t="shared" si="9"/>
        <v>16.86</v>
      </c>
      <c r="H118" s="18">
        <f t="shared" si="9"/>
        <v>189.05</v>
      </c>
      <c r="I118" s="27">
        <f t="shared" si="9"/>
        <v>1312.76</v>
      </c>
      <c r="J118" s="18">
        <f t="shared" si="9"/>
        <v>15.17</v>
      </c>
      <c r="K118" s="18">
        <f t="shared" si="9"/>
        <v>9.0300000000000011</v>
      </c>
      <c r="L118" s="18">
        <f t="shared" si="9"/>
        <v>0</v>
      </c>
      <c r="M118" s="18">
        <f t="shared" si="9"/>
        <v>0</v>
      </c>
      <c r="N118" s="18">
        <f t="shared" si="9"/>
        <v>58.64</v>
      </c>
      <c r="O118" s="18">
        <f t="shared" si="9"/>
        <v>107.81</v>
      </c>
      <c r="P118" s="18">
        <f t="shared" si="9"/>
        <v>22.599999999999998</v>
      </c>
      <c r="Q118" s="18">
        <f t="shared" si="9"/>
        <v>0</v>
      </c>
      <c r="R118" s="18">
        <f t="shared" si="9"/>
        <v>0</v>
      </c>
      <c r="S118" s="18">
        <f t="shared" si="9"/>
        <v>1.1000000000000001</v>
      </c>
      <c r="T118" s="18">
        <f t="shared" si="9"/>
        <v>16.119999999999997</v>
      </c>
      <c r="U118" s="18">
        <f t="shared" si="9"/>
        <v>1275.46</v>
      </c>
      <c r="V118" s="18">
        <f t="shared" si="9"/>
        <v>2935.29</v>
      </c>
      <c r="W118" s="18">
        <f t="shared" si="9"/>
        <v>495.28999999999996</v>
      </c>
      <c r="X118" s="18">
        <f t="shared" si="9"/>
        <v>371.9</v>
      </c>
      <c r="Y118" s="18">
        <f t="shared" si="9"/>
        <v>1060.76</v>
      </c>
      <c r="Z118" s="18">
        <f t="shared" si="9"/>
        <v>32.19</v>
      </c>
      <c r="AA118" s="18">
        <f t="shared" si="9"/>
        <v>11918.44</v>
      </c>
      <c r="AB118" s="18">
        <f t="shared" si="9"/>
        <v>5055.3200000000006</v>
      </c>
      <c r="AC118" s="18">
        <f t="shared" si="9"/>
        <v>11361.230000000001</v>
      </c>
      <c r="AD118" s="18">
        <f t="shared" si="9"/>
        <v>12.05</v>
      </c>
      <c r="AE118" s="18">
        <f t="shared" si="9"/>
        <v>1</v>
      </c>
      <c r="AF118" s="18">
        <f t="shared" si="9"/>
        <v>3.15</v>
      </c>
      <c r="AG118" s="18">
        <f t="shared" si="9"/>
        <v>18.05</v>
      </c>
      <c r="AH118" s="18">
        <f t="shared" si="9"/>
        <v>39.46</v>
      </c>
      <c r="AI118" s="18">
        <f t="shared" si="9"/>
        <v>48.040000000000006</v>
      </c>
      <c r="AJ118" s="18">
        <f t="shared" si="9"/>
        <v>0</v>
      </c>
      <c r="AK118" s="18">
        <f t="shared" si="9"/>
        <v>3347.6099999999997</v>
      </c>
      <c r="AL118" s="18">
        <f t="shared" si="9"/>
        <v>2590.0299999999997</v>
      </c>
      <c r="AM118" s="18">
        <f t="shared" si="9"/>
        <v>4563.1899999999996</v>
      </c>
      <c r="AN118" s="18">
        <f t="shared" si="9"/>
        <v>4763.1900000000005</v>
      </c>
      <c r="AO118" s="18">
        <f t="shared" si="9"/>
        <v>1299.71</v>
      </c>
      <c r="AP118" s="18">
        <f t="shared" si="9"/>
        <v>2332.2799999999997</v>
      </c>
      <c r="AQ118" s="18">
        <f t="shared" si="9"/>
        <v>731.86</v>
      </c>
      <c r="AR118" s="18">
        <f t="shared" si="9"/>
        <v>2793.11</v>
      </c>
      <c r="AS118" s="18">
        <f t="shared" si="9"/>
        <v>1790.78</v>
      </c>
      <c r="AT118" s="18">
        <f t="shared" si="9"/>
        <v>2252.4700000000003</v>
      </c>
      <c r="AU118" s="18">
        <f t="shared" si="9"/>
        <v>2883.92</v>
      </c>
      <c r="AV118" s="18">
        <f t="shared" si="9"/>
        <v>1582.06</v>
      </c>
      <c r="AW118" s="18">
        <f t="shared" si="9"/>
        <v>1774.87</v>
      </c>
      <c r="AX118" s="18">
        <f t="shared" si="9"/>
        <v>7273.53</v>
      </c>
      <c r="AY118" s="18">
        <f t="shared" si="9"/>
        <v>258.64</v>
      </c>
      <c r="AZ118" s="18">
        <f t="shared" si="9"/>
        <v>1866.82</v>
      </c>
      <c r="BA118" s="18">
        <f t="shared" si="9"/>
        <v>1615.15</v>
      </c>
      <c r="BB118" s="18">
        <f t="shared" si="9"/>
        <v>1172.08</v>
      </c>
      <c r="BC118" s="18">
        <f t="shared" si="9"/>
        <v>664.1</v>
      </c>
      <c r="BD118" s="18">
        <f t="shared" si="9"/>
        <v>0.2</v>
      </c>
      <c r="BE118" s="18">
        <f t="shared" si="9"/>
        <v>0.08</v>
      </c>
      <c r="BF118" s="18">
        <f t="shared" si="9"/>
        <v>0.05</v>
      </c>
      <c r="BG118" s="18">
        <f t="shared" si="9"/>
        <v>0.12</v>
      </c>
      <c r="BH118" s="18">
        <f t="shared" si="9"/>
        <v>0.13</v>
      </c>
      <c r="BI118" s="18">
        <f t="shared" si="9"/>
        <v>0.63</v>
      </c>
      <c r="BJ118" s="18">
        <f t="shared" si="9"/>
        <v>0</v>
      </c>
      <c r="BK118" s="18">
        <f t="shared" si="9"/>
        <v>3.4699999999999998</v>
      </c>
      <c r="BL118" s="18">
        <f t="shared" si="9"/>
        <v>0</v>
      </c>
      <c r="BM118" s="18">
        <f t="shared" si="9"/>
        <v>1.21</v>
      </c>
      <c r="BN118" s="18">
        <f t="shared" si="9"/>
        <v>0.05</v>
      </c>
      <c r="BO118" s="18">
        <f t="shared" si="9"/>
        <v>0.09</v>
      </c>
      <c r="BP118" s="18">
        <f t="shared" si="9"/>
        <v>0</v>
      </c>
      <c r="BQ118" s="18">
        <f t="shared" ref="BQ118:EB118" si="10">SUM(BQ106+BQ117)</f>
        <v>0.11</v>
      </c>
      <c r="BR118" s="18">
        <f t="shared" si="10"/>
        <v>0.24</v>
      </c>
      <c r="BS118" s="18">
        <f t="shared" si="10"/>
        <v>5.42</v>
      </c>
      <c r="BT118" s="18">
        <f t="shared" si="10"/>
        <v>0.01</v>
      </c>
      <c r="BU118" s="18">
        <f t="shared" si="10"/>
        <v>0</v>
      </c>
      <c r="BV118" s="18">
        <f t="shared" si="10"/>
        <v>9.09</v>
      </c>
      <c r="BW118" s="18">
        <f t="shared" si="10"/>
        <v>1.19</v>
      </c>
      <c r="BX118" s="18">
        <f t="shared" si="10"/>
        <v>0</v>
      </c>
      <c r="BY118" s="18">
        <f t="shared" si="10"/>
        <v>0</v>
      </c>
      <c r="BZ118" s="18">
        <f t="shared" si="10"/>
        <v>0</v>
      </c>
      <c r="CA118" s="18">
        <f t="shared" si="10"/>
        <v>0</v>
      </c>
      <c r="CB118" s="18">
        <f t="shared" si="10"/>
        <v>1107.1399999999999</v>
      </c>
      <c r="CC118" s="18">
        <f t="shared" si="10"/>
        <v>0</v>
      </c>
      <c r="CD118" s="18">
        <f t="shared" si="10"/>
        <v>0</v>
      </c>
      <c r="CE118" s="18">
        <f t="shared" si="10"/>
        <v>0</v>
      </c>
      <c r="CF118" s="18">
        <f t="shared" si="10"/>
        <v>0</v>
      </c>
      <c r="CG118" s="18">
        <f t="shared" si="10"/>
        <v>0</v>
      </c>
      <c r="CH118" s="18">
        <f t="shared" si="10"/>
        <v>0</v>
      </c>
      <c r="CI118" s="18">
        <f t="shared" si="10"/>
        <v>0</v>
      </c>
      <c r="CJ118" s="18">
        <f t="shared" si="10"/>
        <v>0</v>
      </c>
      <c r="CK118" s="18">
        <f t="shared" si="10"/>
        <v>0</v>
      </c>
      <c r="CL118" s="18">
        <f t="shared" si="10"/>
        <v>0</v>
      </c>
      <c r="CM118" s="18">
        <f t="shared" si="10"/>
        <v>0</v>
      </c>
      <c r="CN118" s="18">
        <f t="shared" si="10"/>
        <v>0</v>
      </c>
      <c r="CO118" s="18">
        <f t="shared" si="10"/>
        <v>0</v>
      </c>
      <c r="CP118" s="18">
        <f t="shared" si="10"/>
        <v>0</v>
      </c>
      <c r="CQ118" s="18">
        <f t="shared" si="10"/>
        <v>0</v>
      </c>
      <c r="CR118" s="18">
        <f t="shared" si="10"/>
        <v>0</v>
      </c>
      <c r="CS118" s="18">
        <f t="shared" si="10"/>
        <v>0</v>
      </c>
      <c r="CT118" s="18">
        <f t="shared" si="10"/>
        <v>0</v>
      </c>
      <c r="CU118" s="18">
        <f t="shared" si="10"/>
        <v>0</v>
      </c>
      <c r="CV118" s="18">
        <f t="shared" si="10"/>
        <v>0</v>
      </c>
      <c r="CW118" s="18">
        <f t="shared" si="10"/>
        <v>0</v>
      </c>
      <c r="CX118" s="18">
        <f t="shared" si="10"/>
        <v>0</v>
      </c>
      <c r="CY118" s="18">
        <f t="shared" si="10"/>
        <v>0</v>
      </c>
      <c r="CZ118" s="18">
        <f t="shared" si="10"/>
        <v>0</v>
      </c>
      <c r="DA118" s="18">
        <f t="shared" si="10"/>
        <v>0</v>
      </c>
      <c r="DB118" s="18">
        <f t="shared" si="10"/>
        <v>0</v>
      </c>
      <c r="DC118" s="18">
        <f t="shared" si="10"/>
        <v>0</v>
      </c>
      <c r="DD118" s="18">
        <f t="shared" si="10"/>
        <v>0</v>
      </c>
      <c r="DE118" s="18">
        <f t="shared" si="10"/>
        <v>0</v>
      </c>
      <c r="DF118" s="18">
        <f t="shared" si="10"/>
        <v>0</v>
      </c>
      <c r="DG118" s="18">
        <f t="shared" si="10"/>
        <v>0</v>
      </c>
      <c r="DH118" s="18">
        <f t="shared" si="10"/>
        <v>0</v>
      </c>
      <c r="DI118" s="18">
        <f t="shared" si="10"/>
        <v>0</v>
      </c>
      <c r="DJ118" s="18">
        <f t="shared" si="10"/>
        <v>0</v>
      </c>
      <c r="DK118" s="18">
        <f t="shared" si="10"/>
        <v>0</v>
      </c>
      <c r="DL118" s="18">
        <f t="shared" si="10"/>
        <v>0</v>
      </c>
      <c r="DM118" s="18">
        <f t="shared" si="10"/>
        <v>0</v>
      </c>
      <c r="DN118" s="18">
        <f t="shared" si="10"/>
        <v>0</v>
      </c>
      <c r="DO118" s="18">
        <f t="shared" si="10"/>
        <v>0</v>
      </c>
      <c r="DP118" s="18">
        <f t="shared" si="10"/>
        <v>0</v>
      </c>
      <c r="DQ118" s="18">
        <f t="shared" si="10"/>
        <v>0</v>
      </c>
      <c r="DR118" s="18">
        <f t="shared" si="10"/>
        <v>0</v>
      </c>
      <c r="DS118" s="18">
        <f t="shared" si="10"/>
        <v>0</v>
      </c>
      <c r="DT118" s="18">
        <f t="shared" si="10"/>
        <v>0</v>
      </c>
      <c r="DU118" s="18">
        <f t="shared" si="10"/>
        <v>0</v>
      </c>
      <c r="DV118" s="18">
        <f t="shared" si="10"/>
        <v>0</v>
      </c>
      <c r="DW118" s="18">
        <f t="shared" si="10"/>
        <v>0</v>
      </c>
      <c r="DX118" s="18">
        <f t="shared" si="10"/>
        <v>0</v>
      </c>
      <c r="DY118" s="18">
        <f t="shared" si="10"/>
        <v>0</v>
      </c>
      <c r="DZ118" s="18">
        <f t="shared" si="10"/>
        <v>0</v>
      </c>
      <c r="EA118" s="18">
        <f t="shared" si="10"/>
        <v>0</v>
      </c>
      <c r="EB118" s="18">
        <f t="shared" si="10"/>
        <v>0</v>
      </c>
      <c r="EC118" s="18">
        <f t="shared" ref="EC118:GN118" si="11">SUM(EC106+EC117)</f>
        <v>0</v>
      </c>
      <c r="ED118" s="18">
        <f t="shared" si="11"/>
        <v>0</v>
      </c>
      <c r="EE118" s="18">
        <f t="shared" si="11"/>
        <v>0</v>
      </c>
      <c r="EF118" s="18">
        <f t="shared" si="11"/>
        <v>0</v>
      </c>
      <c r="EG118" s="18">
        <f t="shared" si="11"/>
        <v>0</v>
      </c>
      <c r="EH118" s="18">
        <f t="shared" si="11"/>
        <v>0</v>
      </c>
      <c r="EI118" s="18">
        <f t="shared" si="11"/>
        <v>0</v>
      </c>
      <c r="EJ118" s="18">
        <f t="shared" si="11"/>
        <v>0</v>
      </c>
      <c r="EK118" s="18">
        <f t="shared" si="11"/>
        <v>0</v>
      </c>
      <c r="EL118" s="18">
        <f t="shared" si="11"/>
        <v>0</v>
      </c>
      <c r="EM118" s="18">
        <f t="shared" si="11"/>
        <v>0</v>
      </c>
      <c r="EN118" s="18">
        <f t="shared" si="11"/>
        <v>0</v>
      </c>
      <c r="EO118" s="18">
        <f t="shared" si="11"/>
        <v>0</v>
      </c>
      <c r="EP118" s="18">
        <f t="shared" si="11"/>
        <v>0</v>
      </c>
      <c r="EQ118" s="18">
        <f t="shared" si="11"/>
        <v>0</v>
      </c>
      <c r="ER118" s="18">
        <f t="shared" si="11"/>
        <v>0</v>
      </c>
      <c r="ES118" s="18">
        <f t="shared" si="11"/>
        <v>0</v>
      </c>
      <c r="ET118" s="18">
        <f t="shared" si="11"/>
        <v>0</v>
      </c>
      <c r="EU118" s="18">
        <f t="shared" si="11"/>
        <v>0</v>
      </c>
      <c r="EV118" s="18">
        <f t="shared" si="11"/>
        <v>0</v>
      </c>
      <c r="EW118" s="18">
        <f t="shared" si="11"/>
        <v>0</v>
      </c>
      <c r="EX118" s="18">
        <f t="shared" si="11"/>
        <v>0</v>
      </c>
      <c r="EY118" s="18">
        <f t="shared" si="11"/>
        <v>0</v>
      </c>
      <c r="EZ118" s="18">
        <f t="shared" si="11"/>
        <v>0</v>
      </c>
      <c r="FA118" s="18">
        <f t="shared" si="11"/>
        <v>0</v>
      </c>
      <c r="FB118" s="18">
        <f t="shared" si="11"/>
        <v>0</v>
      </c>
      <c r="FC118" s="18">
        <f t="shared" si="11"/>
        <v>0</v>
      </c>
      <c r="FD118" s="18">
        <f t="shared" si="11"/>
        <v>0</v>
      </c>
      <c r="FE118" s="18">
        <f t="shared" si="11"/>
        <v>0</v>
      </c>
      <c r="FF118" s="18">
        <f t="shared" si="11"/>
        <v>0</v>
      </c>
      <c r="FG118" s="18">
        <f t="shared" si="11"/>
        <v>0</v>
      </c>
      <c r="FH118" s="18">
        <f t="shared" si="11"/>
        <v>0</v>
      </c>
      <c r="FI118" s="18">
        <f t="shared" si="11"/>
        <v>0</v>
      </c>
      <c r="FJ118" s="18">
        <f t="shared" si="11"/>
        <v>0</v>
      </c>
      <c r="FK118" s="18">
        <f t="shared" si="11"/>
        <v>0</v>
      </c>
      <c r="FL118" s="18">
        <f t="shared" si="11"/>
        <v>0</v>
      </c>
      <c r="FM118" s="18">
        <f t="shared" si="11"/>
        <v>0</v>
      </c>
      <c r="FN118" s="18">
        <f t="shared" si="11"/>
        <v>0</v>
      </c>
      <c r="FO118" s="18">
        <f t="shared" si="11"/>
        <v>0</v>
      </c>
      <c r="FP118" s="18">
        <f t="shared" si="11"/>
        <v>0</v>
      </c>
      <c r="FQ118" s="18">
        <f t="shared" si="11"/>
        <v>0</v>
      </c>
      <c r="FR118" s="18">
        <f t="shared" si="11"/>
        <v>0</v>
      </c>
      <c r="FS118" s="18">
        <f t="shared" si="11"/>
        <v>0</v>
      </c>
      <c r="FT118" s="18">
        <f t="shared" si="11"/>
        <v>0</v>
      </c>
      <c r="FU118" s="18">
        <f t="shared" si="11"/>
        <v>0</v>
      </c>
      <c r="FV118" s="18">
        <f t="shared" si="11"/>
        <v>0</v>
      </c>
      <c r="FW118" s="18">
        <f t="shared" si="11"/>
        <v>0</v>
      </c>
      <c r="FX118" s="18">
        <f t="shared" si="11"/>
        <v>0</v>
      </c>
      <c r="FY118" s="18">
        <f t="shared" si="11"/>
        <v>0</v>
      </c>
      <c r="FZ118" s="18">
        <f t="shared" si="11"/>
        <v>0</v>
      </c>
      <c r="GA118" s="18">
        <f t="shared" si="11"/>
        <v>0</v>
      </c>
      <c r="GB118" s="18">
        <f t="shared" si="11"/>
        <v>0</v>
      </c>
      <c r="GC118" s="18">
        <f t="shared" si="11"/>
        <v>0</v>
      </c>
      <c r="GD118" s="18">
        <f t="shared" si="11"/>
        <v>0</v>
      </c>
      <c r="GE118" s="18">
        <f t="shared" si="11"/>
        <v>0</v>
      </c>
      <c r="GF118" s="18">
        <f t="shared" si="11"/>
        <v>0</v>
      </c>
      <c r="GG118" s="18">
        <f t="shared" si="11"/>
        <v>0</v>
      </c>
      <c r="GH118" s="18">
        <f t="shared" si="11"/>
        <v>0</v>
      </c>
      <c r="GI118" s="18">
        <f t="shared" si="11"/>
        <v>0</v>
      </c>
      <c r="GJ118" s="18">
        <f t="shared" si="11"/>
        <v>0</v>
      </c>
      <c r="GK118" s="18">
        <f t="shared" si="11"/>
        <v>0</v>
      </c>
      <c r="GL118" s="18">
        <f t="shared" si="11"/>
        <v>0</v>
      </c>
      <c r="GM118" s="18">
        <f t="shared" si="11"/>
        <v>0</v>
      </c>
      <c r="GN118" s="18">
        <f t="shared" si="11"/>
        <v>0</v>
      </c>
      <c r="GO118" s="18">
        <f t="shared" ref="GO118:IU118" si="12">SUM(GO106+GO117)</f>
        <v>0</v>
      </c>
      <c r="GP118" s="18">
        <f t="shared" si="12"/>
        <v>0</v>
      </c>
      <c r="GQ118" s="18">
        <f t="shared" si="12"/>
        <v>0</v>
      </c>
      <c r="GR118" s="18">
        <f t="shared" si="12"/>
        <v>0</v>
      </c>
      <c r="GS118" s="18">
        <f t="shared" si="12"/>
        <v>0</v>
      </c>
      <c r="GT118" s="18">
        <f t="shared" si="12"/>
        <v>0</v>
      </c>
      <c r="GU118" s="18">
        <f t="shared" si="12"/>
        <v>0</v>
      </c>
      <c r="GV118" s="18">
        <f t="shared" si="12"/>
        <v>0</v>
      </c>
      <c r="GW118" s="18">
        <f t="shared" si="12"/>
        <v>0</v>
      </c>
      <c r="GX118" s="18">
        <f t="shared" si="12"/>
        <v>0</v>
      </c>
      <c r="GY118" s="18">
        <f t="shared" si="12"/>
        <v>0</v>
      </c>
      <c r="GZ118" s="18">
        <f t="shared" si="12"/>
        <v>0</v>
      </c>
      <c r="HA118" s="18">
        <f t="shared" si="12"/>
        <v>0</v>
      </c>
      <c r="HB118" s="18">
        <f t="shared" si="12"/>
        <v>0</v>
      </c>
      <c r="HC118" s="18">
        <f t="shared" si="12"/>
        <v>0</v>
      </c>
      <c r="HD118" s="18">
        <f t="shared" si="12"/>
        <v>0</v>
      </c>
      <c r="HE118" s="18">
        <f t="shared" si="12"/>
        <v>0</v>
      </c>
      <c r="HF118" s="18">
        <f t="shared" si="12"/>
        <v>0</v>
      </c>
      <c r="HG118" s="18">
        <f t="shared" si="12"/>
        <v>0</v>
      </c>
      <c r="HH118" s="18">
        <f t="shared" si="12"/>
        <v>0</v>
      </c>
      <c r="HI118" s="18">
        <f t="shared" si="12"/>
        <v>0</v>
      </c>
      <c r="HJ118" s="18">
        <f t="shared" si="12"/>
        <v>0</v>
      </c>
      <c r="HK118" s="18">
        <f t="shared" si="12"/>
        <v>0</v>
      </c>
      <c r="HL118" s="18">
        <f t="shared" si="12"/>
        <v>0</v>
      </c>
      <c r="HM118" s="18">
        <f t="shared" si="12"/>
        <v>0</v>
      </c>
      <c r="HN118" s="18">
        <f t="shared" si="12"/>
        <v>0</v>
      </c>
      <c r="HO118" s="18">
        <f t="shared" si="12"/>
        <v>0</v>
      </c>
      <c r="HP118" s="18">
        <f t="shared" si="12"/>
        <v>0</v>
      </c>
      <c r="HQ118" s="18">
        <f t="shared" si="12"/>
        <v>0</v>
      </c>
      <c r="HR118" s="18">
        <f t="shared" si="12"/>
        <v>0</v>
      </c>
      <c r="HS118" s="18">
        <f t="shared" si="12"/>
        <v>0</v>
      </c>
      <c r="HT118" s="18">
        <f t="shared" si="12"/>
        <v>0</v>
      </c>
      <c r="HU118" s="18">
        <f t="shared" si="12"/>
        <v>0</v>
      </c>
      <c r="HV118" s="18">
        <f t="shared" si="12"/>
        <v>0</v>
      </c>
      <c r="HW118" s="18">
        <f t="shared" si="12"/>
        <v>0</v>
      </c>
      <c r="HX118" s="18">
        <f t="shared" si="12"/>
        <v>0</v>
      </c>
      <c r="HY118" s="18">
        <f t="shared" si="12"/>
        <v>0</v>
      </c>
      <c r="HZ118" s="18">
        <f t="shared" si="12"/>
        <v>0</v>
      </c>
      <c r="IA118" s="18">
        <f t="shared" si="12"/>
        <v>0</v>
      </c>
      <c r="IB118" s="18">
        <f t="shared" si="12"/>
        <v>0</v>
      </c>
      <c r="IC118" s="18">
        <f t="shared" si="12"/>
        <v>0</v>
      </c>
      <c r="ID118" s="18">
        <f t="shared" si="12"/>
        <v>0</v>
      </c>
      <c r="IE118" s="18">
        <f t="shared" si="12"/>
        <v>0</v>
      </c>
      <c r="IF118" s="18">
        <f t="shared" si="12"/>
        <v>0</v>
      </c>
      <c r="IG118" s="18">
        <f t="shared" si="12"/>
        <v>0</v>
      </c>
      <c r="IH118" s="18">
        <f t="shared" si="12"/>
        <v>0</v>
      </c>
      <c r="II118" s="18">
        <f t="shared" si="12"/>
        <v>0</v>
      </c>
      <c r="IJ118" s="18">
        <f t="shared" si="12"/>
        <v>0</v>
      </c>
      <c r="IK118" s="18">
        <f t="shared" si="12"/>
        <v>0</v>
      </c>
      <c r="IL118" s="18">
        <f t="shared" si="12"/>
        <v>0</v>
      </c>
      <c r="IM118" s="18">
        <f t="shared" si="12"/>
        <v>0</v>
      </c>
      <c r="IN118" s="18">
        <f t="shared" si="12"/>
        <v>0</v>
      </c>
      <c r="IO118" s="18">
        <f t="shared" si="12"/>
        <v>0</v>
      </c>
      <c r="IP118" s="18">
        <f t="shared" si="12"/>
        <v>0</v>
      </c>
      <c r="IQ118" s="18">
        <f t="shared" si="12"/>
        <v>0</v>
      </c>
      <c r="IR118" s="18">
        <f t="shared" si="12"/>
        <v>0</v>
      </c>
      <c r="IS118" s="18">
        <f t="shared" si="12"/>
        <v>0</v>
      </c>
      <c r="IT118" s="18">
        <f t="shared" si="12"/>
        <v>0</v>
      </c>
      <c r="IU118" s="18">
        <f t="shared" si="12"/>
        <v>0</v>
      </c>
      <c r="IV118"/>
      <c r="IW118"/>
      <c r="IX118"/>
      <c r="IY118"/>
      <c r="IZ118"/>
      <c r="JA118"/>
      <c r="JB118"/>
      <c r="JC118"/>
      <c r="JD118"/>
      <c r="JE118"/>
      <c r="JF118"/>
      <c r="JG118"/>
      <c r="JH118"/>
      <c r="JI118"/>
      <c r="JJ118"/>
      <c r="JK118"/>
      <c r="JL118"/>
      <c r="JM118"/>
      <c r="JN118"/>
      <c r="JO118"/>
      <c r="JP118"/>
      <c r="JQ118"/>
      <c r="JR118"/>
      <c r="JS118"/>
      <c r="JT118"/>
      <c r="JU118"/>
      <c r="JV118"/>
      <c r="JW118"/>
      <c r="JX118"/>
      <c r="JY118"/>
      <c r="JZ118"/>
      <c r="KA118"/>
      <c r="KB118"/>
      <c r="KC118"/>
      <c r="KD118"/>
      <c r="KE118"/>
      <c r="KF118"/>
      <c r="KG118"/>
      <c r="KH118"/>
      <c r="KI118"/>
      <c r="KJ118"/>
      <c r="KK118"/>
      <c r="KL118"/>
      <c r="KM118"/>
      <c r="KN118"/>
      <c r="KO118"/>
      <c r="KP118"/>
      <c r="KQ118"/>
      <c r="KR118"/>
      <c r="KS118"/>
      <c r="KT118"/>
      <c r="KU118"/>
      <c r="KV118"/>
      <c r="KW118"/>
      <c r="KX118"/>
      <c r="KY118"/>
      <c r="KZ118"/>
      <c r="LA118"/>
      <c r="LB118"/>
      <c r="LC118"/>
      <c r="LD118"/>
      <c r="LE118"/>
      <c r="LF118"/>
      <c r="LG118"/>
      <c r="LH118"/>
      <c r="LI118"/>
      <c r="LJ118"/>
      <c r="LK118"/>
      <c r="LL118"/>
      <c r="LM118"/>
      <c r="LN118"/>
      <c r="LO118"/>
      <c r="LP118"/>
      <c r="LQ118"/>
      <c r="LR118"/>
      <c r="LS118"/>
      <c r="LT118"/>
      <c r="LU118"/>
      <c r="LV118"/>
      <c r="LW118"/>
      <c r="LX118"/>
      <c r="LY118"/>
      <c r="LZ118"/>
      <c r="MA118"/>
      <c r="MB118"/>
      <c r="MC118"/>
      <c r="MD118"/>
      <c r="ME118"/>
      <c r="MF118"/>
      <c r="MG118"/>
      <c r="MH118"/>
      <c r="MI118"/>
      <c r="MJ118"/>
      <c r="MK118"/>
      <c r="ML118"/>
      <c r="MM118"/>
      <c r="MN118"/>
      <c r="MO118"/>
      <c r="MP118"/>
      <c r="MQ118"/>
      <c r="MR118"/>
      <c r="MS118"/>
      <c r="MT118"/>
      <c r="MU118"/>
      <c r="MV118"/>
      <c r="MW118"/>
      <c r="MX118"/>
      <c r="MY118"/>
      <c r="MZ118"/>
      <c r="NA118"/>
      <c r="NB118"/>
      <c r="NC118"/>
      <c r="ND118"/>
      <c r="NE118"/>
      <c r="NF118"/>
      <c r="NG118"/>
      <c r="NH118"/>
      <c r="NI118"/>
      <c r="NJ118"/>
      <c r="NK118"/>
      <c r="NL118"/>
      <c r="NM118"/>
      <c r="NN118"/>
      <c r="NO118"/>
      <c r="NP118"/>
      <c r="NQ118"/>
      <c r="NR118"/>
      <c r="NS118"/>
      <c r="NT118"/>
      <c r="NU118"/>
      <c r="NV118"/>
      <c r="NW118"/>
      <c r="NX118"/>
      <c r="NY118"/>
      <c r="NZ118"/>
      <c r="OA118"/>
      <c r="OB118"/>
      <c r="OC118"/>
      <c r="OD118"/>
      <c r="OE118"/>
      <c r="OF118"/>
      <c r="OG118"/>
      <c r="OH118"/>
      <c r="OI118"/>
      <c r="OJ118"/>
      <c r="OK118"/>
      <c r="OL118"/>
      <c r="OM118"/>
      <c r="ON118"/>
      <c r="OO118"/>
      <c r="OP118"/>
      <c r="OQ118"/>
      <c r="OR118"/>
      <c r="OS118"/>
      <c r="OT118"/>
      <c r="OU118"/>
      <c r="OV118"/>
      <c r="OW118"/>
      <c r="OX118"/>
      <c r="OY118"/>
      <c r="OZ118"/>
      <c r="PA118"/>
      <c r="PB118"/>
      <c r="PC118"/>
      <c r="PD118"/>
      <c r="PE118"/>
      <c r="PF118"/>
      <c r="PG118"/>
      <c r="PH118"/>
      <c r="PI118"/>
      <c r="PJ118"/>
      <c r="PK118"/>
      <c r="PL118"/>
      <c r="PM118"/>
      <c r="PN118"/>
      <c r="PO118"/>
      <c r="PP118"/>
      <c r="PQ118"/>
      <c r="PR118"/>
      <c r="PS118"/>
      <c r="PT118"/>
      <c r="PU118"/>
      <c r="PV118"/>
      <c r="PW118"/>
      <c r="PX118"/>
      <c r="PY118"/>
      <c r="PZ118"/>
      <c r="QA118"/>
      <c r="QB118"/>
      <c r="QC118"/>
      <c r="QD118"/>
      <c r="QE118"/>
      <c r="QF118"/>
      <c r="QG118"/>
      <c r="QH118"/>
      <c r="QI118"/>
      <c r="QJ118"/>
      <c r="QK118"/>
      <c r="QL118"/>
      <c r="QM118"/>
      <c r="QN118"/>
      <c r="QO118"/>
      <c r="QP118"/>
      <c r="QQ118"/>
      <c r="QR118"/>
      <c r="QS118"/>
      <c r="QT118"/>
      <c r="QU118"/>
      <c r="QV118"/>
      <c r="QW118"/>
      <c r="QX118"/>
      <c r="QY118"/>
      <c r="QZ118"/>
      <c r="RA118"/>
      <c r="RB118"/>
      <c r="RC118"/>
      <c r="RD118"/>
      <c r="RE118"/>
      <c r="RF118"/>
      <c r="RG118"/>
      <c r="RH118"/>
      <c r="RI118"/>
      <c r="RJ118"/>
      <c r="RK118"/>
      <c r="RL118"/>
      <c r="RM118"/>
      <c r="RN118"/>
      <c r="RO118"/>
      <c r="RP118"/>
      <c r="RQ118"/>
      <c r="RR118"/>
      <c r="RS118"/>
      <c r="RT118"/>
      <c r="RU118"/>
      <c r="RV118"/>
      <c r="RW118"/>
      <c r="RX118"/>
      <c r="RY118"/>
      <c r="RZ118"/>
      <c r="SA118"/>
      <c r="SB118"/>
      <c r="SC118"/>
      <c r="SD118"/>
      <c r="SE118"/>
      <c r="SF118"/>
      <c r="SG118"/>
      <c r="SH118"/>
      <c r="SI118"/>
      <c r="SJ118"/>
      <c r="SK118"/>
      <c r="SL118"/>
      <c r="SM118"/>
      <c r="SN118"/>
      <c r="SO118"/>
      <c r="SP118"/>
      <c r="SQ118"/>
      <c r="SR118"/>
      <c r="SS118"/>
      <c r="ST118"/>
      <c r="SU118"/>
      <c r="SV118"/>
      <c r="SW118"/>
      <c r="SX118"/>
      <c r="SY118"/>
      <c r="SZ118"/>
      <c r="TA118"/>
      <c r="TB118"/>
      <c r="TC118"/>
      <c r="TD118"/>
      <c r="TE118"/>
      <c r="TF118"/>
      <c r="TG118"/>
      <c r="TH118"/>
      <c r="TI118"/>
      <c r="TJ118"/>
      <c r="TK118"/>
      <c r="TL118"/>
      <c r="TM118"/>
      <c r="TN118"/>
      <c r="TO118"/>
      <c r="TP118"/>
      <c r="TQ118"/>
      <c r="TR118"/>
      <c r="TS118"/>
      <c r="TT118"/>
      <c r="TU118"/>
      <c r="TV118"/>
      <c r="TW118"/>
      <c r="TX118"/>
      <c r="TY118"/>
      <c r="TZ118"/>
      <c r="UA118"/>
      <c r="UB118"/>
      <c r="UC118"/>
      <c r="UD118"/>
      <c r="UE118"/>
      <c r="UF118"/>
      <c r="UG118"/>
      <c r="UH118"/>
      <c r="UI118"/>
      <c r="UJ118"/>
      <c r="UK118"/>
      <c r="UL118"/>
      <c r="UM118"/>
      <c r="UN118"/>
      <c r="UO118"/>
      <c r="UP118"/>
      <c r="UQ118"/>
      <c r="UR118"/>
      <c r="US118"/>
      <c r="UT118"/>
      <c r="UU118"/>
      <c r="UV118"/>
      <c r="UW118"/>
      <c r="UX118"/>
      <c r="UY118"/>
      <c r="UZ118"/>
      <c r="VA118"/>
      <c r="VB118"/>
      <c r="VC118"/>
      <c r="VD118"/>
      <c r="VE118"/>
      <c r="VF118"/>
      <c r="VG118"/>
      <c r="VH118"/>
      <c r="VI118"/>
      <c r="VJ118"/>
      <c r="VK118"/>
      <c r="VL118"/>
      <c r="VM118"/>
      <c r="VN118"/>
      <c r="VO118"/>
      <c r="VP118"/>
      <c r="VQ118"/>
      <c r="VR118"/>
      <c r="VS118"/>
      <c r="VT118"/>
      <c r="VU118"/>
      <c r="VV118"/>
      <c r="VW118"/>
      <c r="VX118"/>
      <c r="VY118"/>
      <c r="VZ118"/>
      <c r="WA118"/>
      <c r="WB118"/>
      <c r="WC118"/>
      <c r="WD118"/>
      <c r="WE118"/>
      <c r="WF118"/>
      <c r="WG118"/>
    </row>
    <row r="119" spans="1:605" s="19" customFormat="1" ht="12.75" customHeight="1">
      <c r="A119" s="16"/>
      <c r="B119" s="17"/>
      <c r="C119" s="18"/>
      <c r="D119" s="18"/>
      <c r="E119" s="18"/>
      <c r="F119" s="18"/>
      <c r="G119" s="18"/>
      <c r="H119" s="18"/>
      <c r="I119" s="27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  <c r="BY119" s="18"/>
      <c r="BZ119" s="18"/>
      <c r="CA119" s="18"/>
      <c r="CB119" s="18"/>
      <c r="CC119" s="18"/>
      <c r="CD119" s="18"/>
      <c r="CE119" s="18"/>
      <c r="CF119" s="18"/>
      <c r="CG119" s="18"/>
      <c r="CH119" s="18"/>
      <c r="CI119" s="18"/>
      <c r="CJ119" s="18"/>
      <c r="CK119" s="18"/>
      <c r="CL119" s="18"/>
      <c r="CM119" s="18"/>
      <c r="CN119" s="18"/>
      <c r="CO119" s="18"/>
      <c r="CP119" s="18"/>
      <c r="CQ119" s="18"/>
      <c r="CR119" s="18"/>
      <c r="CS119" s="18"/>
      <c r="CT119" s="18"/>
      <c r="CU119" s="18"/>
      <c r="CV119" s="18"/>
      <c r="CW119" s="18"/>
      <c r="CX119" s="18"/>
      <c r="CY119" s="18"/>
      <c r="CZ119" s="18"/>
      <c r="DA119" s="18"/>
      <c r="DB119" s="18"/>
      <c r="DC119" s="18"/>
      <c r="DD119" s="18"/>
      <c r="DE119" s="18"/>
      <c r="DF119" s="18"/>
      <c r="DG119" s="18"/>
      <c r="DH119" s="18"/>
      <c r="DI119" s="18"/>
      <c r="DJ119" s="18"/>
      <c r="DK119" s="18"/>
      <c r="DL119" s="18"/>
      <c r="DM119" s="18"/>
      <c r="DN119" s="18"/>
      <c r="DO119" s="18"/>
      <c r="DP119" s="18"/>
      <c r="DQ119" s="18"/>
      <c r="DR119" s="18"/>
      <c r="DS119" s="18"/>
      <c r="DT119" s="18"/>
      <c r="DU119" s="18"/>
      <c r="DV119" s="18"/>
      <c r="DW119" s="18"/>
      <c r="DX119" s="18"/>
      <c r="DY119" s="18"/>
      <c r="DZ119" s="18"/>
      <c r="EA119" s="18"/>
      <c r="EB119" s="18"/>
      <c r="EC119" s="18"/>
      <c r="ED119" s="18"/>
      <c r="EE119" s="18"/>
      <c r="EF119" s="18"/>
      <c r="EG119" s="18"/>
      <c r="EH119" s="18"/>
      <c r="EI119" s="18"/>
      <c r="EJ119" s="18"/>
      <c r="EK119" s="18"/>
      <c r="EL119" s="18"/>
      <c r="EM119" s="18"/>
      <c r="EN119" s="18"/>
      <c r="EO119" s="18"/>
      <c r="EP119" s="18"/>
      <c r="EQ119" s="18"/>
      <c r="ER119" s="18"/>
      <c r="ES119" s="18"/>
      <c r="ET119" s="18"/>
      <c r="EU119" s="18"/>
      <c r="EV119" s="18"/>
      <c r="EW119" s="18"/>
      <c r="EX119" s="18"/>
      <c r="EY119" s="18"/>
      <c r="EZ119" s="18"/>
      <c r="FA119" s="18"/>
      <c r="FB119" s="18"/>
      <c r="FC119" s="18"/>
      <c r="FD119" s="18"/>
      <c r="FE119" s="18"/>
      <c r="FF119" s="18"/>
      <c r="FG119" s="18"/>
      <c r="FH119" s="18"/>
      <c r="FI119" s="18"/>
      <c r="FJ119" s="18"/>
      <c r="FK119" s="18"/>
      <c r="FL119" s="18"/>
      <c r="FM119" s="18"/>
      <c r="FN119" s="18"/>
      <c r="FO119" s="18"/>
      <c r="FP119" s="18"/>
      <c r="FQ119" s="18"/>
      <c r="FR119" s="18"/>
      <c r="FS119" s="18"/>
      <c r="FT119" s="18"/>
      <c r="FU119" s="18"/>
      <c r="FV119" s="18"/>
      <c r="FW119" s="18"/>
      <c r="FX119" s="18"/>
      <c r="FY119" s="18"/>
      <c r="FZ119" s="18"/>
      <c r="GA119" s="18"/>
      <c r="GB119" s="18"/>
      <c r="GC119" s="18"/>
      <c r="GD119" s="18"/>
      <c r="GE119" s="18"/>
      <c r="GF119" s="18"/>
      <c r="GG119" s="18"/>
      <c r="GH119" s="18"/>
      <c r="GI119" s="18"/>
      <c r="GJ119" s="18"/>
      <c r="GK119" s="18"/>
      <c r="GL119" s="18"/>
      <c r="GM119" s="18"/>
      <c r="GN119" s="18"/>
      <c r="GO119" s="18"/>
      <c r="GP119" s="18"/>
      <c r="GQ119" s="18"/>
      <c r="GR119" s="18"/>
      <c r="GS119" s="18"/>
      <c r="GT119" s="18"/>
      <c r="GU119" s="18"/>
      <c r="GV119" s="18"/>
      <c r="GW119" s="18"/>
      <c r="GX119" s="18"/>
      <c r="GY119" s="18"/>
      <c r="GZ119" s="18"/>
      <c r="HA119" s="18"/>
      <c r="HB119" s="18"/>
      <c r="HC119" s="18"/>
      <c r="HD119" s="18"/>
      <c r="HE119" s="18"/>
      <c r="HF119" s="18"/>
      <c r="HG119" s="18"/>
      <c r="HH119" s="18"/>
      <c r="HI119" s="18"/>
      <c r="HJ119" s="18"/>
      <c r="HK119" s="18"/>
      <c r="HL119" s="18"/>
      <c r="HM119" s="18"/>
      <c r="HN119" s="18"/>
      <c r="HO119" s="18"/>
      <c r="HP119" s="18"/>
      <c r="HQ119" s="18"/>
      <c r="HR119" s="18"/>
      <c r="HS119" s="18"/>
      <c r="HT119" s="18"/>
      <c r="HU119" s="18"/>
      <c r="HV119" s="18"/>
      <c r="HW119" s="18"/>
      <c r="HX119" s="18"/>
      <c r="HY119" s="18"/>
      <c r="HZ119" s="18"/>
      <c r="IA119" s="18"/>
      <c r="IB119" s="18"/>
      <c r="IC119" s="18"/>
      <c r="ID119" s="18"/>
      <c r="IE119" s="18"/>
      <c r="IF119" s="18"/>
      <c r="IG119" s="18"/>
      <c r="IH119" s="18"/>
      <c r="II119" s="18"/>
      <c r="IJ119" s="18"/>
      <c r="IK119" s="18"/>
      <c r="IL119" s="18"/>
      <c r="IM119" s="18"/>
      <c r="IN119" s="18"/>
      <c r="IO119" s="18"/>
      <c r="IP119" s="18"/>
      <c r="IQ119" s="18"/>
      <c r="IR119" s="18"/>
      <c r="IS119" s="18"/>
      <c r="IT119" s="18"/>
      <c r="IU119" s="18"/>
      <c r="IV119"/>
      <c r="IW119"/>
      <c r="IX119"/>
      <c r="IY119"/>
      <c r="IZ119"/>
      <c r="JA119"/>
      <c r="JB119"/>
      <c r="JC119"/>
      <c r="JD119"/>
      <c r="JE119"/>
      <c r="JF119"/>
      <c r="JG119"/>
      <c r="JH119"/>
      <c r="JI119"/>
      <c r="JJ119"/>
      <c r="JK119"/>
      <c r="JL119"/>
      <c r="JM119"/>
      <c r="JN119"/>
      <c r="JO119"/>
      <c r="JP119"/>
      <c r="JQ119"/>
      <c r="JR119"/>
      <c r="JS119"/>
      <c r="JT119"/>
      <c r="JU119"/>
      <c r="JV119"/>
      <c r="JW119"/>
      <c r="JX119"/>
      <c r="JY119"/>
      <c r="JZ119"/>
      <c r="KA119"/>
      <c r="KB119"/>
      <c r="KC119"/>
      <c r="KD119"/>
      <c r="KE119"/>
      <c r="KF119"/>
      <c r="KG119"/>
      <c r="KH119"/>
      <c r="KI119"/>
      <c r="KJ119"/>
      <c r="KK119"/>
      <c r="KL119"/>
      <c r="KM119"/>
      <c r="KN119"/>
      <c r="KO119"/>
      <c r="KP119"/>
      <c r="KQ119"/>
      <c r="KR119"/>
      <c r="KS119"/>
      <c r="KT119"/>
      <c r="KU119"/>
      <c r="KV119"/>
      <c r="KW119"/>
      <c r="KX119"/>
      <c r="KY119"/>
      <c r="KZ119"/>
      <c r="LA119"/>
      <c r="LB119"/>
      <c r="LC119"/>
      <c r="LD119"/>
      <c r="LE119"/>
      <c r="LF119"/>
      <c r="LG119"/>
      <c r="LH119"/>
      <c r="LI119"/>
      <c r="LJ119"/>
      <c r="LK119"/>
      <c r="LL119"/>
      <c r="LM119"/>
      <c r="LN119"/>
      <c r="LO119"/>
      <c r="LP119"/>
      <c r="LQ119"/>
      <c r="LR119"/>
      <c r="LS119"/>
      <c r="LT119"/>
      <c r="LU119"/>
      <c r="LV119"/>
      <c r="LW119"/>
      <c r="LX119"/>
      <c r="LY119"/>
      <c r="LZ119"/>
      <c r="MA119"/>
      <c r="MB119"/>
      <c r="MC119"/>
      <c r="MD119"/>
      <c r="ME119"/>
      <c r="MF119"/>
      <c r="MG119"/>
      <c r="MH119"/>
      <c r="MI119"/>
      <c r="MJ119"/>
      <c r="MK119"/>
      <c r="ML119"/>
      <c r="MM119"/>
      <c r="MN119"/>
      <c r="MO119"/>
      <c r="MP119"/>
      <c r="MQ119"/>
      <c r="MR119"/>
      <c r="MS119"/>
      <c r="MT119"/>
      <c r="MU119"/>
      <c r="MV119"/>
      <c r="MW119"/>
      <c r="MX119"/>
      <c r="MY119"/>
      <c r="MZ119"/>
      <c r="NA119"/>
      <c r="NB119"/>
      <c r="NC119"/>
      <c r="ND119"/>
      <c r="NE119"/>
      <c r="NF119"/>
      <c r="NG119"/>
      <c r="NH119"/>
      <c r="NI119"/>
      <c r="NJ119"/>
      <c r="NK119"/>
      <c r="NL119"/>
      <c r="NM119"/>
      <c r="NN119"/>
      <c r="NO119"/>
      <c r="NP119"/>
      <c r="NQ119"/>
      <c r="NR119"/>
      <c r="NS119"/>
      <c r="NT119"/>
      <c r="NU119"/>
      <c r="NV119"/>
      <c r="NW119"/>
      <c r="NX119"/>
      <c r="NY119"/>
      <c r="NZ119"/>
      <c r="OA119"/>
      <c r="OB119"/>
      <c r="OC119"/>
      <c r="OD119"/>
      <c r="OE119"/>
      <c r="OF119"/>
      <c r="OG119"/>
      <c r="OH119"/>
      <c r="OI119"/>
      <c r="OJ119"/>
      <c r="OK119"/>
      <c r="OL119"/>
      <c r="OM119"/>
      <c r="ON119"/>
      <c r="OO119"/>
      <c r="OP119"/>
      <c r="OQ119"/>
      <c r="OR119"/>
      <c r="OS119"/>
      <c r="OT119"/>
      <c r="OU119"/>
      <c r="OV119"/>
      <c r="OW119"/>
      <c r="OX119"/>
      <c r="OY119"/>
      <c r="OZ119"/>
      <c r="PA119"/>
      <c r="PB119"/>
      <c r="PC119"/>
      <c r="PD119"/>
      <c r="PE119"/>
      <c r="PF119"/>
      <c r="PG119"/>
      <c r="PH119"/>
      <c r="PI119"/>
      <c r="PJ119"/>
      <c r="PK119"/>
      <c r="PL119"/>
      <c r="PM119"/>
      <c r="PN119"/>
      <c r="PO119"/>
      <c r="PP119"/>
      <c r="PQ119"/>
      <c r="PR119"/>
      <c r="PS119"/>
      <c r="PT119"/>
      <c r="PU119"/>
      <c r="PV119"/>
      <c r="PW119"/>
      <c r="PX119"/>
      <c r="PY119"/>
      <c r="PZ119"/>
      <c r="QA119"/>
      <c r="QB119"/>
      <c r="QC119"/>
      <c r="QD119"/>
      <c r="QE119"/>
      <c r="QF119"/>
      <c r="QG119"/>
      <c r="QH119"/>
      <c r="QI119"/>
      <c r="QJ119"/>
      <c r="QK119"/>
      <c r="QL119"/>
      <c r="QM119"/>
      <c r="QN119"/>
      <c r="QO119"/>
      <c r="QP119"/>
      <c r="QQ119"/>
      <c r="QR119"/>
      <c r="QS119"/>
      <c r="QT119"/>
      <c r="QU119"/>
      <c r="QV119"/>
      <c r="QW119"/>
      <c r="QX119"/>
      <c r="QY119"/>
      <c r="QZ119"/>
      <c r="RA119"/>
      <c r="RB119"/>
      <c r="RC119"/>
      <c r="RD119"/>
      <c r="RE119"/>
      <c r="RF119"/>
      <c r="RG119"/>
      <c r="RH119"/>
      <c r="RI119"/>
      <c r="RJ119"/>
      <c r="RK119"/>
      <c r="RL119"/>
      <c r="RM119"/>
      <c r="RN119"/>
      <c r="RO119"/>
      <c r="RP119"/>
      <c r="RQ119"/>
      <c r="RR119"/>
      <c r="RS119"/>
      <c r="RT119"/>
      <c r="RU119"/>
      <c r="RV119"/>
      <c r="RW119"/>
      <c r="RX119"/>
      <c r="RY119"/>
      <c r="RZ119"/>
      <c r="SA119"/>
      <c r="SB119"/>
      <c r="SC119"/>
      <c r="SD119"/>
      <c r="SE119"/>
      <c r="SF119"/>
      <c r="SG119"/>
      <c r="SH119"/>
      <c r="SI119"/>
      <c r="SJ119"/>
      <c r="SK119"/>
      <c r="SL119"/>
      <c r="SM119"/>
      <c r="SN119"/>
      <c r="SO119"/>
      <c r="SP119"/>
      <c r="SQ119"/>
      <c r="SR119"/>
      <c r="SS119"/>
      <c r="ST119"/>
      <c r="SU119"/>
      <c r="SV119"/>
      <c r="SW119"/>
      <c r="SX119"/>
      <c r="SY119"/>
      <c r="SZ119"/>
      <c r="TA119"/>
      <c r="TB119"/>
      <c r="TC119"/>
      <c r="TD119"/>
      <c r="TE119"/>
      <c r="TF119"/>
      <c r="TG119"/>
      <c r="TH119"/>
      <c r="TI119"/>
      <c r="TJ119"/>
      <c r="TK119"/>
      <c r="TL119"/>
      <c r="TM119"/>
      <c r="TN119"/>
      <c r="TO119"/>
      <c r="TP119"/>
      <c r="TQ119"/>
      <c r="TR119"/>
      <c r="TS119"/>
      <c r="TT119"/>
      <c r="TU119"/>
      <c r="TV119"/>
      <c r="TW119"/>
      <c r="TX119"/>
      <c r="TY119"/>
      <c r="TZ119"/>
      <c r="UA119"/>
      <c r="UB119"/>
      <c r="UC119"/>
      <c r="UD119"/>
      <c r="UE119"/>
      <c r="UF119"/>
      <c r="UG119"/>
      <c r="UH119"/>
      <c r="UI119"/>
      <c r="UJ119"/>
      <c r="UK119"/>
      <c r="UL119"/>
      <c r="UM119"/>
      <c r="UN119"/>
      <c r="UO119"/>
      <c r="UP119"/>
      <c r="UQ119"/>
      <c r="UR119"/>
      <c r="US119"/>
      <c r="UT119"/>
      <c r="UU119"/>
      <c r="UV119"/>
      <c r="UW119"/>
      <c r="UX119"/>
      <c r="UY119"/>
      <c r="UZ119"/>
      <c r="VA119"/>
      <c r="VB119"/>
      <c r="VC119"/>
      <c r="VD119"/>
      <c r="VE119"/>
      <c r="VF119"/>
      <c r="VG119"/>
      <c r="VH119"/>
      <c r="VI119"/>
      <c r="VJ119"/>
      <c r="VK119"/>
      <c r="VL119"/>
      <c r="VM119"/>
      <c r="VN119"/>
      <c r="VO119"/>
      <c r="VP119"/>
      <c r="VQ119"/>
      <c r="VR119"/>
      <c r="VS119"/>
      <c r="VT119"/>
      <c r="VU119"/>
      <c r="VV119"/>
      <c r="VW119"/>
      <c r="VX119"/>
      <c r="VY119"/>
      <c r="VZ119"/>
      <c r="WA119"/>
      <c r="WB119"/>
      <c r="WC119"/>
      <c r="WD119"/>
      <c r="WE119"/>
      <c r="WF119"/>
      <c r="WG119"/>
    </row>
    <row r="121" spans="1:605" ht="12.75" customHeight="1">
      <c r="B121" s="20" t="s">
        <v>127</v>
      </c>
    </row>
    <row r="122" spans="1:605" ht="12.75" customHeight="1">
      <c r="B122" s="7" t="s">
        <v>87</v>
      </c>
    </row>
    <row r="123" spans="1:605" s="12" customFormat="1" ht="25.5" customHeight="1">
      <c r="A123" s="9" t="str">
        <f>"6/1"</f>
        <v>6/1</v>
      </c>
      <c r="B123" s="10" t="s">
        <v>111</v>
      </c>
      <c r="C123" s="11" t="str">
        <f>"60"</f>
        <v>60</v>
      </c>
      <c r="D123" s="11">
        <v>0.92</v>
      </c>
      <c r="E123" s="11">
        <v>0</v>
      </c>
      <c r="F123" s="11">
        <v>3.58</v>
      </c>
      <c r="G123" s="11">
        <v>3.58</v>
      </c>
      <c r="H123" s="11">
        <v>5.59</v>
      </c>
      <c r="I123" s="25">
        <v>55.615097999999996</v>
      </c>
      <c r="J123" s="11">
        <v>0.45</v>
      </c>
      <c r="K123" s="11">
        <v>2.34</v>
      </c>
      <c r="L123" s="11">
        <v>0</v>
      </c>
      <c r="M123" s="11">
        <v>0</v>
      </c>
      <c r="N123" s="11">
        <v>4.42</v>
      </c>
      <c r="O123" s="11">
        <v>0.06</v>
      </c>
      <c r="P123" s="11">
        <v>1.1100000000000001</v>
      </c>
      <c r="Q123" s="11">
        <v>0</v>
      </c>
      <c r="R123" s="11">
        <v>0</v>
      </c>
      <c r="S123" s="11">
        <v>0.16</v>
      </c>
      <c r="T123" s="11">
        <v>0.7</v>
      </c>
      <c r="U123" s="11">
        <v>121.53</v>
      </c>
      <c r="V123" s="11">
        <v>151.19999999999999</v>
      </c>
      <c r="W123" s="11">
        <v>24.84</v>
      </c>
      <c r="X123" s="11">
        <v>10.7</v>
      </c>
      <c r="Y123" s="11">
        <v>19.14</v>
      </c>
      <c r="Z123" s="11">
        <v>0.34</v>
      </c>
      <c r="AA123" s="11">
        <v>0</v>
      </c>
      <c r="AB123" s="11">
        <v>1137.78</v>
      </c>
      <c r="AC123" s="11">
        <v>193.35</v>
      </c>
      <c r="AD123" s="11">
        <v>1.67</v>
      </c>
      <c r="AE123" s="11">
        <v>0.02</v>
      </c>
      <c r="AF123" s="11">
        <v>0.02</v>
      </c>
      <c r="AG123" s="11">
        <v>0.4</v>
      </c>
      <c r="AH123" s="11">
        <v>0.51</v>
      </c>
      <c r="AI123" s="11">
        <v>20.32</v>
      </c>
      <c r="AJ123" s="12">
        <v>0</v>
      </c>
      <c r="AK123" s="12">
        <v>29.62</v>
      </c>
      <c r="AL123" s="12">
        <v>25.34</v>
      </c>
      <c r="AM123" s="12">
        <v>32.36</v>
      </c>
      <c r="AN123" s="12">
        <v>30.48</v>
      </c>
      <c r="AO123" s="12">
        <v>10.55</v>
      </c>
      <c r="AP123" s="12">
        <v>22.86</v>
      </c>
      <c r="AQ123" s="12">
        <v>5.16</v>
      </c>
      <c r="AR123" s="12">
        <v>27.61</v>
      </c>
      <c r="AS123" s="12">
        <v>35.83</v>
      </c>
      <c r="AT123" s="12">
        <v>41.34</v>
      </c>
      <c r="AU123" s="12">
        <v>88.55</v>
      </c>
      <c r="AV123" s="12">
        <v>13.67</v>
      </c>
      <c r="AW123" s="12">
        <v>23.46</v>
      </c>
      <c r="AX123" s="12">
        <v>143.38</v>
      </c>
      <c r="AY123" s="12">
        <v>0</v>
      </c>
      <c r="AZ123" s="12">
        <v>28.84</v>
      </c>
      <c r="BA123" s="12">
        <v>29.12</v>
      </c>
      <c r="BB123" s="12">
        <v>23.74</v>
      </c>
      <c r="BC123" s="12">
        <v>9.9499999999999993</v>
      </c>
      <c r="BD123" s="12">
        <v>0</v>
      </c>
      <c r="BE123" s="12">
        <v>0</v>
      </c>
      <c r="BF123" s="12">
        <v>0</v>
      </c>
      <c r="BG123" s="12">
        <v>0</v>
      </c>
      <c r="BH123" s="12">
        <v>0</v>
      </c>
      <c r="BI123" s="12">
        <v>0</v>
      </c>
      <c r="BJ123" s="12">
        <v>0</v>
      </c>
      <c r="BK123" s="12">
        <v>0.22</v>
      </c>
      <c r="BL123" s="12">
        <v>0</v>
      </c>
      <c r="BM123" s="12">
        <v>0.14000000000000001</v>
      </c>
      <c r="BN123" s="12">
        <v>0.01</v>
      </c>
      <c r="BO123" s="12">
        <v>0.02</v>
      </c>
      <c r="BP123" s="12">
        <v>0</v>
      </c>
      <c r="BQ123" s="12">
        <v>0</v>
      </c>
      <c r="BR123" s="12">
        <v>0</v>
      </c>
      <c r="BS123" s="12">
        <v>0.84</v>
      </c>
      <c r="BT123" s="12">
        <v>0</v>
      </c>
      <c r="BU123" s="12">
        <v>0</v>
      </c>
      <c r="BV123" s="12">
        <v>2.08</v>
      </c>
      <c r="BW123" s="12">
        <v>0</v>
      </c>
      <c r="BX123" s="12">
        <v>0</v>
      </c>
      <c r="BY123" s="12">
        <v>0</v>
      </c>
      <c r="BZ123" s="12">
        <v>0</v>
      </c>
      <c r="CA123" s="12">
        <v>0</v>
      </c>
      <c r="CB123" s="12">
        <v>49.13</v>
      </c>
      <c r="IV123"/>
      <c r="IW123"/>
      <c r="IX123"/>
      <c r="IY123"/>
      <c r="IZ123"/>
      <c r="JA123"/>
      <c r="JB123"/>
      <c r="JC123"/>
      <c r="JD123"/>
      <c r="JE123"/>
      <c r="JF123"/>
      <c r="JG123"/>
      <c r="JH123"/>
      <c r="JI123"/>
      <c r="JJ123"/>
      <c r="JK123"/>
      <c r="JL123"/>
      <c r="JM123"/>
      <c r="JN123"/>
      <c r="JO123"/>
      <c r="JP123"/>
      <c r="JQ123"/>
      <c r="JR123"/>
      <c r="JS123"/>
      <c r="JT123"/>
      <c r="JU123"/>
      <c r="JV123"/>
      <c r="JW123"/>
      <c r="JX123"/>
      <c r="JY123"/>
      <c r="JZ123"/>
      <c r="KA123"/>
      <c r="KB123"/>
      <c r="KC123"/>
      <c r="KD123"/>
      <c r="KE123"/>
      <c r="KF123"/>
      <c r="KG123"/>
      <c r="KH123"/>
      <c r="KI123"/>
      <c r="KJ123"/>
      <c r="KK123"/>
      <c r="KL123"/>
      <c r="KM123"/>
      <c r="KN123"/>
      <c r="KO123"/>
      <c r="KP123"/>
      <c r="KQ123"/>
      <c r="KR123"/>
      <c r="KS123"/>
      <c r="KT123"/>
      <c r="KU123"/>
      <c r="KV123"/>
      <c r="KW123"/>
      <c r="KX123"/>
      <c r="KY123"/>
      <c r="KZ123"/>
      <c r="LA123"/>
      <c r="LB123"/>
      <c r="LC123"/>
      <c r="LD123"/>
      <c r="LE123"/>
      <c r="LF123"/>
      <c r="LG123"/>
      <c r="LH123"/>
      <c r="LI123"/>
      <c r="LJ123"/>
      <c r="LK123"/>
      <c r="LL123"/>
      <c r="LM123"/>
      <c r="LN123"/>
      <c r="LO123"/>
      <c r="LP123"/>
      <c r="LQ123"/>
      <c r="LR123"/>
      <c r="LS123"/>
      <c r="LT123"/>
      <c r="LU123"/>
      <c r="LV123"/>
      <c r="LW123"/>
      <c r="LX123"/>
      <c r="LY123"/>
      <c r="LZ123"/>
      <c r="MA123"/>
      <c r="MB123"/>
      <c r="MC123"/>
      <c r="MD123"/>
      <c r="ME123"/>
      <c r="MF123"/>
      <c r="MG123"/>
      <c r="MH123"/>
      <c r="MI123"/>
      <c r="MJ123"/>
      <c r="MK123"/>
      <c r="ML123"/>
      <c r="MM123"/>
      <c r="MN123"/>
      <c r="MO123"/>
      <c r="MP123"/>
      <c r="MQ123"/>
      <c r="MR123"/>
      <c r="MS123"/>
      <c r="MT123"/>
      <c r="MU123"/>
      <c r="MV123"/>
      <c r="MW123"/>
      <c r="MX123"/>
      <c r="MY123"/>
      <c r="MZ123"/>
      <c r="NA123"/>
      <c r="NB123"/>
      <c r="NC123"/>
      <c r="ND123"/>
      <c r="NE123"/>
      <c r="NF123"/>
      <c r="NG123"/>
      <c r="NH123"/>
      <c r="NI123"/>
      <c r="NJ123"/>
      <c r="NK123"/>
      <c r="NL123"/>
      <c r="NM123"/>
      <c r="NN123"/>
      <c r="NO123"/>
      <c r="NP123"/>
      <c r="NQ123"/>
      <c r="NR123"/>
      <c r="NS123"/>
      <c r="NT123"/>
      <c r="NU123"/>
      <c r="NV123"/>
      <c r="NW123"/>
      <c r="NX123"/>
      <c r="NY123"/>
      <c r="NZ123"/>
      <c r="OA123"/>
      <c r="OB123"/>
      <c r="OC123"/>
      <c r="OD123"/>
      <c r="OE123"/>
      <c r="OF123"/>
      <c r="OG123"/>
      <c r="OH123"/>
      <c r="OI123"/>
      <c r="OJ123"/>
      <c r="OK123"/>
      <c r="OL123"/>
      <c r="OM123"/>
      <c r="ON123"/>
      <c r="OO123"/>
      <c r="OP123"/>
      <c r="OQ123"/>
      <c r="OR123"/>
      <c r="OS123"/>
      <c r="OT123"/>
      <c r="OU123"/>
      <c r="OV123"/>
      <c r="OW123"/>
      <c r="OX123"/>
      <c r="OY123"/>
      <c r="OZ123"/>
      <c r="PA123"/>
      <c r="PB123"/>
      <c r="PC123"/>
      <c r="PD123"/>
      <c r="PE123"/>
      <c r="PF123"/>
      <c r="PG123"/>
      <c r="PH123"/>
      <c r="PI123"/>
      <c r="PJ123"/>
      <c r="PK123"/>
      <c r="PL123"/>
      <c r="PM123"/>
      <c r="PN123"/>
      <c r="PO123"/>
      <c r="PP123"/>
      <c r="PQ123"/>
      <c r="PR123"/>
      <c r="PS123"/>
      <c r="PT123"/>
      <c r="PU123"/>
      <c r="PV123"/>
      <c r="PW123"/>
      <c r="PX123"/>
      <c r="PY123"/>
      <c r="PZ123"/>
      <c r="QA123"/>
      <c r="QB123"/>
      <c r="QC123"/>
      <c r="QD123"/>
      <c r="QE123"/>
      <c r="QF123"/>
      <c r="QG123"/>
      <c r="QH123"/>
      <c r="QI123"/>
      <c r="QJ123"/>
      <c r="QK123"/>
      <c r="QL123"/>
      <c r="QM123"/>
      <c r="QN123"/>
      <c r="QO123"/>
      <c r="QP123"/>
      <c r="QQ123"/>
      <c r="QR123"/>
      <c r="QS123"/>
      <c r="QT123"/>
      <c r="QU123"/>
      <c r="QV123"/>
      <c r="QW123"/>
      <c r="QX123"/>
      <c r="QY123"/>
      <c r="QZ123"/>
      <c r="RA123"/>
      <c r="RB123"/>
      <c r="RC123"/>
      <c r="RD123"/>
      <c r="RE123"/>
      <c r="RF123"/>
      <c r="RG123"/>
      <c r="RH123"/>
      <c r="RI123"/>
      <c r="RJ123"/>
      <c r="RK123"/>
      <c r="RL123"/>
      <c r="RM123"/>
      <c r="RN123"/>
      <c r="RO123"/>
      <c r="RP123"/>
      <c r="RQ123"/>
      <c r="RR123"/>
      <c r="RS123"/>
      <c r="RT123"/>
      <c r="RU123"/>
      <c r="RV123"/>
      <c r="RW123"/>
      <c r="RX123"/>
      <c r="RY123"/>
      <c r="RZ123"/>
      <c r="SA123"/>
      <c r="SB123"/>
      <c r="SC123"/>
      <c r="SD123"/>
      <c r="SE123"/>
      <c r="SF123"/>
      <c r="SG123"/>
      <c r="SH123"/>
      <c r="SI123"/>
      <c r="SJ123"/>
      <c r="SK123"/>
      <c r="SL123"/>
      <c r="SM123"/>
      <c r="SN123"/>
      <c r="SO123"/>
      <c r="SP123"/>
      <c r="SQ123"/>
      <c r="SR123"/>
      <c r="SS123"/>
      <c r="ST123"/>
      <c r="SU123"/>
      <c r="SV123"/>
      <c r="SW123"/>
      <c r="SX123"/>
      <c r="SY123"/>
      <c r="SZ123"/>
      <c r="TA123"/>
      <c r="TB123"/>
      <c r="TC123"/>
      <c r="TD123"/>
      <c r="TE123"/>
      <c r="TF123"/>
      <c r="TG123"/>
      <c r="TH123"/>
      <c r="TI123"/>
      <c r="TJ123"/>
      <c r="TK123"/>
      <c r="TL123"/>
      <c r="TM123"/>
      <c r="TN123"/>
      <c r="TO123"/>
      <c r="TP123"/>
      <c r="TQ123"/>
      <c r="TR123"/>
      <c r="TS123"/>
      <c r="TT123"/>
      <c r="TU123"/>
      <c r="TV123"/>
      <c r="TW123"/>
      <c r="TX123"/>
      <c r="TY123"/>
      <c r="TZ123"/>
      <c r="UA123"/>
      <c r="UB123"/>
      <c r="UC123"/>
      <c r="UD123"/>
      <c r="UE123"/>
      <c r="UF123"/>
      <c r="UG123"/>
      <c r="UH123"/>
      <c r="UI123"/>
      <c r="UJ123"/>
      <c r="UK123"/>
      <c r="UL123"/>
      <c r="UM123"/>
      <c r="UN123"/>
      <c r="UO123"/>
      <c r="UP123"/>
      <c r="UQ123"/>
      <c r="UR123"/>
      <c r="US123"/>
      <c r="UT123"/>
      <c r="UU123"/>
      <c r="UV123"/>
      <c r="UW123"/>
      <c r="UX123"/>
      <c r="UY123"/>
      <c r="UZ123"/>
      <c r="VA123"/>
      <c r="VB123"/>
      <c r="VC123"/>
      <c r="VD123"/>
      <c r="VE123"/>
      <c r="VF123"/>
      <c r="VG123"/>
      <c r="VH123"/>
      <c r="VI123"/>
      <c r="VJ123"/>
      <c r="VK123"/>
      <c r="VL123"/>
      <c r="VM123"/>
      <c r="VN123"/>
      <c r="VO123"/>
      <c r="VP123"/>
      <c r="VQ123"/>
      <c r="VR123"/>
      <c r="VS123"/>
      <c r="VT123"/>
      <c r="VU123"/>
      <c r="VV123"/>
      <c r="VW123"/>
      <c r="VX123"/>
      <c r="VY123"/>
      <c r="VZ123"/>
      <c r="WA123"/>
      <c r="WB123"/>
      <c r="WC123"/>
      <c r="WD123"/>
      <c r="WE123"/>
      <c r="WF123"/>
      <c r="WG123"/>
    </row>
    <row r="124" spans="1:605" s="12" customFormat="1" ht="25.5" customHeight="1">
      <c r="A124" s="9" t="str">
        <f>"56/8"</f>
        <v>56/8</v>
      </c>
      <c r="B124" s="10" t="s">
        <v>146</v>
      </c>
      <c r="C124" s="11" t="str">
        <f>"250"</f>
        <v>250</v>
      </c>
      <c r="D124" s="11">
        <v>17.559999999999999</v>
      </c>
      <c r="E124" s="11">
        <v>13.67</v>
      </c>
      <c r="F124" s="11">
        <v>13.37</v>
      </c>
      <c r="G124" s="11">
        <v>1.97</v>
      </c>
      <c r="H124" s="11">
        <v>39.28</v>
      </c>
      <c r="I124" s="25">
        <v>344.32178099999993</v>
      </c>
      <c r="J124" s="11">
        <v>6.42</v>
      </c>
      <c r="K124" s="11">
        <v>0.69</v>
      </c>
      <c r="L124" s="11">
        <v>0</v>
      </c>
      <c r="M124" s="11">
        <v>0</v>
      </c>
      <c r="N124" s="11">
        <v>4.0599999999999996</v>
      </c>
      <c r="O124" s="11">
        <v>31.54</v>
      </c>
      <c r="P124" s="11">
        <v>3.68</v>
      </c>
      <c r="Q124" s="11">
        <v>0</v>
      </c>
      <c r="R124" s="11">
        <v>0</v>
      </c>
      <c r="S124" s="11">
        <v>0.55000000000000004</v>
      </c>
      <c r="T124" s="11">
        <v>3.93</v>
      </c>
      <c r="U124" s="11">
        <v>278.24</v>
      </c>
      <c r="V124" s="11">
        <v>1351.23</v>
      </c>
      <c r="W124" s="11">
        <v>35.869999999999997</v>
      </c>
      <c r="X124" s="11">
        <v>64.650000000000006</v>
      </c>
      <c r="Y124" s="11">
        <v>251.63</v>
      </c>
      <c r="Z124" s="11">
        <v>3.8</v>
      </c>
      <c r="AA124" s="11">
        <v>12.3</v>
      </c>
      <c r="AB124" s="11">
        <v>1002.52</v>
      </c>
      <c r="AC124" s="11">
        <v>228.63</v>
      </c>
      <c r="AD124" s="11">
        <v>1.1200000000000001</v>
      </c>
      <c r="AE124" s="11">
        <v>0.24</v>
      </c>
      <c r="AF124" s="11">
        <v>0.24</v>
      </c>
      <c r="AG124" s="11">
        <v>5.05</v>
      </c>
      <c r="AH124" s="11">
        <v>10.15</v>
      </c>
      <c r="AI124" s="11">
        <v>18.2</v>
      </c>
      <c r="AJ124" s="12">
        <v>0</v>
      </c>
      <c r="AK124" s="12">
        <v>773.85</v>
      </c>
      <c r="AL124" s="12">
        <v>629.4</v>
      </c>
      <c r="AM124" s="12">
        <v>1132.3</v>
      </c>
      <c r="AN124" s="12">
        <v>1874.51</v>
      </c>
      <c r="AO124" s="12">
        <v>334.58</v>
      </c>
      <c r="AP124" s="12">
        <v>643.66</v>
      </c>
      <c r="AQ124" s="12">
        <v>190.69</v>
      </c>
      <c r="AR124" s="12">
        <v>642.25</v>
      </c>
      <c r="AS124" s="12">
        <v>873.09</v>
      </c>
      <c r="AT124" s="12">
        <v>1058.52</v>
      </c>
      <c r="AU124" s="12">
        <v>1381.61</v>
      </c>
      <c r="AV124" s="12">
        <v>514.1</v>
      </c>
      <c r="AW124" s="12">
        <v>724.07</v>
      </c>
      <c r="AX124" s="12">
        <v>2585.1</v>
      </c>
      <c r="AY124" s="12">
        <v>191.48</v>
      </c>
      <c r="AZ124" s="12">
        <v>535.11</v>
      </c>
      <c r="BA124" s="12">
        <v>616.80999999999995</v>
      </c>
      <c r="BB124" s="12">
        <v>519.86</v>
      </c>
      <c r="BC124" s="12">
        <v>212.39</v>
      </c>
      <c r="BD124" s="12">
        <v>0.05</v>
      </c>
      <c r="BE124" s="12">
        <v>0.02</v>
      </c>
      <c r="BF124" s="12">
        <v>0.01</v>
      </c>
      <c r="BG124" s="12">
        <v>0.03</v>
      </c>
      <c r="BH124" s="12">
        <v>0.03</v>
      </c>
      <c r="BI124" s="12">
        <v>0.14000000000000001</v>
      </c>
      <c r="BJ124" s="12">
        <v>0</v>
      </c>
      <c r="BK124" s="12">
        <v>0.57999999999999996</v>
      </c>
      <c r="BL124" s="12">
        <v>0</v>
      </c>
      <c r="BM124" s="12">
        <v>0.19</v>
      </c>
      <c r="BN124" s="12">
        <v>0</v>
      </c>
      <c r="BO124" s="12">
        <v>0.01</v>
      </c>
      <c r="BP124" s="12">
        <v>0</v>
      </c>
      <c r="BQ124" s="12">
        <v>0.03</v>
      </c>
      <c r="BR124" s="12">
        <v>0.05</v>
      </c>
      <c r="BS124" s="12">
        <v>0.84</v>
      </c>
      <c r="BT124" s="12">
        <v>0</v>
      </c>
      <c r="BU124" s="12">
        <v>0</v>
      </c>
      <c r="BV124" s="12">
        <v>0.79</v>
      </c>
      <c r="BW124" s="12">
        <v>0</v>
      </c>
      <c r="BX124" s="12">
        <v>0</v>
      </c>
      <c r="BY124" s="12">
        <v>0</v>
      </c>
      <c r="BZ124" s="12">
        <v>0</v>
      </c>
      <c r="CA124" s="12">
        <v>0</v>
      </c>
      <c r="CB124" s="12">
        <v>240.01</v>
      </c>
      <c r="IV124"/>
      <c r="IW124"/>
      <c r="IX124"/>
      <c r="IY124"/>
      <c r="IZ124"/>
      <c r="JA124"/>
      <c r="JB124"/>
      <c r="JC124"/>
      <c r="JD124"/>
      <c r="JE124"/>
      <c r="JF124"/>
      <c r="JG124"/>
      <c r="JH124"/>
      <c r="JI124"/>
      <c r="JJ124"/>
      <c r="JK124"/>
      <c r="JL124"/>
      <c r="JM124"/>
      <c r="JN124"/>
      <c r="JO124"/>
      <c r="JP124"/>
      <c r="JQ124"/>
      <c r="JR124"/>
      <c r="JS124"/>
      <c r="JT124"/>
      <c r="JU124"/>
      <c r="JV124"/>
      <c r="JW124"/>
      <c r="JX124"/>
      <c r="JY124"/>
      <c r="JZ124"/>
      <c r="KA124"/>
      <c r="KB124"/>
      <c r="KC124"/>
      <c r="KD124"/>
      <c r="KE124"/>
      <c r="KF124"/>
      <c r="KG124"/>
      <c r="KH124"/>
      <c r="KI124"/>
      <c r="KJ124"/>
      <c r="KK124"/>
      <c r="KL124"/>
      <c r="KM124"/>
      <c r="KN124"/>
      <c r="KO124"/>
      <c r="KP124"/>
      <c r="KQ124"/>
      <c r="KR124"/>
      <c r="KS124"/>
      <c r="KT124"/>
      <c r="KU124"/>
      <c r="KV124"/>
      <c r="KW124"/>
      <c r="KX124"/>
      <c r="KY124"/>
      <c r="KZ124"/>
      <c r="LA124"/>
      <c r="LB124"/>
      <c r="LC124"/>
      <c r="LD124"/>
      <c r="LE124"/>
      <c r="LF124"/>
      <c r="LG124"/>
      <c r="LH124"/>
      <c r="LI124"/>
      <c r="LJ124"/>
      <c r="LK124"/>
      <c r="LL124"/>
      <c r="LM124"/>
      <c r="LN124"/>
      <c r="LO124"/>
      <c r="LP124"/>
      <c r="LQ124"/>
      <c r="LR124"/>
      <c r="LS124"/>
      <c r="LT124"/>
      <c r="LU124"/>
      <c r="LV124"/>
      <c r="LW124"/>
      <c r="LX124"/>
      <c r="LY124"/>
      <c r="LZ124"/>
      <c r="MA124"/>
      <c r="MB124"/>
      <c r="MC124"/>
      <c r="MD124"/>
      <c r="ME124"/>
      <c r="MF124"/>
      <c r="MG124"/>
      <c r="MH124"/>
      <c r="MI124"/>
      <c r="MJ124"/>
      <c r="MK124"/>
      <c r="ML124"/>
      <c r="MM124"/>
      <c r="MN124"/>
      <c r="MO124"/>
      <c r="MP124"/>
      <c r="MQ124"/>
      <c r="MR124"/>
      <c r="MS124"/>
      <c r="MT124"/>
      <c r="MU124"/>
      <c r="MV124"/>
      <c r="MW124"/>
      <c r="MX124"/>
      <c r="MY124"/>
      <c r="MZ124"/>
      <c r="NA124"/>
      <c r="NB124"/>
      <c r="NC124"/>
      <c r="ND124"/>
      <c r="NE124"/>
      <c r="NF124"/>
      <c r="NG124"/>
      <c r="NH124"/>
      <c r="NI124"/>
      <c r="NJ124"/>
      <c r="NK124"/>
      <c r="NL124"/>
      <c r="NM124"/>
      <c r="NN124"/>
      <c r="NO124"/>
      <c r="NP124"/>
      <c r="NQ124"/>
      <c r="NR124"/>
      <c r="NS124"/>
      <c r="NT124"/>
      <c r="NU124"/>
      <c r="NV124"/>
      <c r="NW124"/>
      <c r="NX124"/>
      <c r="NY124"/>
      <c r="NZ124"/>
      <c r="OA124"/>
      <c r="OB124"/>
      <c r="OC124"/>
      <c r="OD124"/>
      <c r="OE124"/>
      <c r="OF124"/>
      <c r="OG124"/>
      <c r="OH124"/>
      <c r="OI124"/>
      <c r="OJ124"/>
      <c r="OK124"/>
      <c r="OL124"/>
      <c r="OM124"/>
      <c r="ON124"/>
      <c r="OO124"/>
      <c r="OP124"/>
      <c r="OQ124"/>
      <c r="OR124"/>
      <c r="OS124"/>
      <c r="OT124"/>
      <c r="OU124"/>
      <c r="OV124"/>
      <c r="OW124"/>
      <c r="OX124"/>
      <c r="OY124"/>
      <c r="OZ124"/>
      <c r="PA124"/>
      <c r="PB124"/>
      <c r="PC124"/>
      <c r="PD124"/>
      <c r="PE124"/>
      <c r="PF124"/>
      <c r="PG124"/>
      <c r="PH124"/>
      <c r="PI124"/>
      <c r="PJ124"/>
      <c r="PK124"/>
      <c r="PL124"/>
      <c r="PM124"/>
      <c r="PN124"/>
      <c r="PO124"/>
      <c r="PP124"/>
      <c r="PQ124"/>
      <c r="PR124"/>
      <c r="PS124"/>
      <c r="PT124"/>
      <c r="PU124"/>
      <c r="PV124"/>
      <c r="PW124"/>
      <c r="PX124"/>
      <c r="PY124"/>
      <c r="PZ124"/>
      <c r="QA124"/>
      <c r="QB124"/>
      <c r="QC124"/>
      <c r="QD124"/>
      <c r="QE124"/>
      <c r="QF124"/>
      <c r="QG124"/>
      <c r="QH124"/>
      <c r="QI124"/>
      <c r="QJ124"/>
      <c r="QK124"/>
      <c r="QL124"/>
      <c r="QM124"/>
      <c r="QN124"/>
      <c r="QO124"/>
      <c r="QP124"/>
      <c r="QQ124"/>
      <c r="QR124"/>
      <c r="QS124"/>
      <c r="QT124"/>
      <c r="QU124"/>
      <c r="QV124"/>
      <c r="QW124"/>
      <c r="QX124"/>
      <c r="QY124"/>
      <c r="QZ124"/>
      <c r="RA124"/>
      <c r="RB124"/>
      <c r="RC124"/>
      <c r="RD124"/>
      <c r="RE124"/>
      <c r="RF124"/>
      <c r="RG124"/>
      <c r="RH124"/>
      <c r="RI124"/>
      <c r="RJ124"/>
      <c r="RK124"/>
      <c r="RL124"/>
      <c r="RM124"/>
      <c r="RN124"/>
      <c r="RO124"/>
      <c r="RP124"/>
      <c r="RQ124"/>
      <c r="RR124"/>
      <c r="RS124"/>
      <c r="RT124"/>
      <c r="RU124"/>
      <c r="RV124"/>
      <c r="RW124"/>
      <c r="RX124"/>
      <c r="RY124"/>
      <c r="RZ124"/>
      <c r="SA124"/>
      <c r="SB124"/>
      <c r="SC124"/>
      <c r="SD124"/>
      <c r="SE124"/>
      <c r="SF124"/>
      <c r="SG124"/>
      <c r="SH124"/>
      <c r="SI124"/>
      <c r="SJ124"/>
      <c r="SK124"/>
      <c r="SL124"/>
      <c r="SM124"/>
      <c r="SN124"/>
      <c r="SO124"/>
      <c r="SP124"/>
      <c r="SQ124"/>
      <c r="SR124"/>
      <c r="SS124"/>
      <c r="ST124"/>
      <c r="SU124"/>
      <c r="SV124"/>
      <c r="SW124"/>
      <c r="SX124"/>
      <c r="SY124"/>
      <c r="SZ124"/>
      <c r="TA124"/>
      <c r="TB124"/>
      <c r="TC124"/>
      <c r="TD124"/>
      <c r="TE124"/>
      <c r="TF124"/>
      <c r="TG124"/>
      <c r="TH124"/>
      <c r="TI124"/>
      <c r="TJ124"/>
      <c r="TK124"/>
      <c r="TL124"/>
      <c r="TM124"/>
      <c r="TN124"/>
      <c r="TO124"/>
      <c r="TP124"/>
      <c r="TQ124"/>
      <c r="TR124"/>
      <c r="TS124"/>
      <c r="TT124"/>
      <c r="TU124"/>
      <c r="TV124"/>
      <c r="TW124"/>
      <c r="TX124"/>
      <c r="TY124"/>
      <c r="TZ124"/>
      <c r="UA124"/>
      <c r="UB124"/>
      <c r="UC124"/>
      <c r="UD124"/>
      <c r="UE124"/>
      <c r="UF124"/>
      <c r="UG124"/>
      <c r="UH124"/>
      <c r="UI124"/>
      <c r="UJ124"/>
      <c r="UK124"/>
      <c r="UL124"/>
      <c r="UM124"/>
      <c r="UN124"/>
      <c r="UO124"/>
      <c r="UP124"/>
      <c r="UQ124"/>
      <c r="UR124"/>
      <c r="US124"/>
      <c r="UT124"/>
      <c r="UU124"/>
      <c r="UV124"/>
      <c r="UW124"/>
      <c r="UX124"/>
      <c r="UY124"/>
      <c r="UZ124"/>
      <c r="VA124"/>
      <c r="VB124"/>
      <c r="VC124"/>
      <c r="VD124"/>
      <c r="VE124"/>
      <c r="VF124"/>
      <c r="VG124"/>
      <c r="VH124"/>
      <c r="VI124"/>
      <c r="VJ124"/>
      <c r="VK124"/>
      <c r="VL124"/>
      <c r="VM124"/>
      <c r="VN124"/>
      <c r="VO124"/>
      <c r="VP124"/>
      <c r="VQ124"/>
      <c r="VR124"/>
      <c r="VS124"/>
      <c r="VT124"/>
      <c r="VU124"/>
      <c r="VV124"/>
      <c r="VW124"/>
      <c r="VX124"/>
      <c r="VY124"/>
      <c r="VZ124"/>
      <c r="WA124"/>
      <c r="WB124"/>
      <c r="WC124"/>
      <c r="WD124"/>
      <c r="WE124"/>
      <c r="WF124"/>
      <c r="WG124"/>
    </row>
    <row r="125" spans="1:605" s="12" customFormat="1" ht="12.75" customHeight="1">
      <c r="A125" s="9" t="str">
        <f>"37/10"</f>
        <v>37/10</v>
      </c>
      <c r="B125" s="10" t="s">
        <v>129</v>
      </c>
      <c r="C125" s="11" t="str">
        <f>"200"</f>
        <v>200</v>
      </c>
      <c r="D125" s="11">
        <v>0.24</v>
      </c>
      <c r="E125" s="11">
        <v>0</v>
      </c>
      <c r="F125" s="11">
        <v>0.1</v>
      </c>
      <c r="G125" s="11">
        <v>0.1</v>
      </c>
      <c r="H125" s="11">
        <v>19.489999999999998</v>
      </c>
      <c r="I125" s="25">
        <v>74.31777000000001</v>
      </c>
      <c r="J125" s="11">
        <v>0.02</v>
      </c>
      <c r="K125" s="11">
        <v>0</v>
      </c>
      <c r="L125" s="11">
        <v>0</v>
      </c>
      <c r="M125" s="11">
        <v>0</v>
      </c>
      <c r="N125" s="11">
        <v>17.52</v>
      </c>
      <c r="O125" s="11">
        <v>0.43</v>
      </c>
      <c r="P125" s="11">
        <v>1.54</v>
      </c>
      <c r="Q125" s="11">
        <v>0</v>
      </c>
      <c r="R125" s="11">
        <v>0</v>
      </c>
      <c r="S125" s="11">
        <v>0.35</v>
      </c>
      <c r="T125" s="11">
        <v>0.35</v>
      </c>
      <c r="U125" s="11">
        <v>0.89</v>
      </c>
      <c r="V125" s="11">
        <v>3.86</v>
      </c>
      <c r="W125" s="11">
        <v>4.51</v>
      </c>
      <c r="X125" s="11">
        <v>1.1399999999999999</v>
      </c>
      <c r="Y125" s="11">
        <v>1.1200000000000001</v>
      </c>
      <c r="Z125" s="11">
        <v>0.23</v>
      </c>
      <c r="AA125" s="11">
        <v>0</v>
      </c>
      <c r="AB125" s="11">
        <v>351</v>
      </c>
      <c r="AC125" s="11">
        <v>65.099999999999994</v>
      </c>
      <c r="AD125" s="11">
        <v>0.26</v>
      </c>
      <c r="AE125" s="11">
        <v>0.01</v>
      </c>
      <c r="AF125" s="11">
        <v>0.02</v>
      </c>
      <c r="AG125" s="11">
        <v>0.08</v>
      </c>
      <c r="AH125" s="11">
        <v>0.11</v>
      </c>
      <c r="AI125" s="11">
        <v>39</v>
      </c>
      <c r="AJ125" s="12">
        <v>0</v>
      </c>
      <c r="AK125" s="12">
        <v>0</v>
      </c>
      <c r="AL125" s="12">
        <v>0</v>
      </c>
      <c r="AM125" s="12">
        <v>0</v>
      </c>
      <c r="AN125" s="12">
        <v>0</v>
      </c>
      <c r="AO125" s="12">
        <v>0</v>
      </c>
      <c r="AP125" s="12">
        <v>0</v>
      </c>
      <c r="AQ125" s="12">
        <v>0</v>
      </c>
      <c r="AR125" s="12">
        <v>0</v>
      </c>
      <c r="AS125" s="12">
        <v>0</v>
      </c>
      <c r="AT125" s="12">
        <v>0</v>
      </c>
      <c r="AU125" s="12">
        <v>0</v>
      </c>
      <c r="AV125" s="12">
        <v>0</v>
      </c>
      <c r="AW125" s="12">
        <v>0</v>
      </c>
      <c r="AX125" s="12">
        <v>0</v>
      </c>
      <c r="AY125" s="12">
        <v>0</v>
      </c>
      <c r="AZ125" s="12">
        <v>0</v>
      </c>
      <c r="BA125" s="12">
        <v>0</v>
      </c>
      <c r="BB125" s="12">
        <v>0</v>
      </c>
      <c r="BC125" s="12">
        <v>0</v>
      </c>
      <c r="BD125" s="12">
        <v>0</v>
      </c>
      <c r="BE125" s="12">
        <v>0</v>
      </c>
      <c r="BF125" s="12">
        <v>0</v>
      </c>
      <c r="BG125" s="12">
        <v>0</v>
      </c>
      <c r="BH125" s="12">
        <v>0</v>
      </c>
      <c r="BI125" s="12">
        <v>0</v>
      </c>
      <c r="BJ125" s="12">
        <v>0</v>
      </c>
      <c r="BK125" s="12">
        <v>0</v>
      </c>
      <c r="BL125" s="12">
        <v>0</v>
      </c>
      <c r="BM125" s="12">
        <v>0</v>
      </c>
      <c r="BN125" s="12">
        <v>0</v>
      </c>
      <c r="BO125" s="12">
        <v>0</v>
      </c>
      <c r="BP125" s="12">
        <v>0</v>
      </c>
      <c r="BQ125" s="12">
        <v>0</v>
      </c>
      <c r="BR125" s="12">
        <v>0</v>
      </c>
      <c r="BS125" s="12">
        <v>0</v>
      </c>
      <c r="BT125" s="12">
        <v>0</v>
      </c>
      <c r="BU125" s="12">
        <v>0</v>
      </c>
      <c r="BV125" s="12">
        <v>0</v>
      </c>
      <c r="BW125" s="12">
        <v>0</v>
      </c>
      <c r="BX125" s="12">
        <v>0</v>
      </c>
      <c r="BY125" s="12">
        <v>0</v>
      </c>
      <c r="BZ125" s="12">
        <v>0</v>
      </c>
      <c r="CA125" s="12">
        <v>0</v>
      </c>
      <c r="CB125" s="12">
        <v>239.02</v>
      </c>
      <c r="IV125"/>
      <c r="IW125"/>
      <c r="IX125"/>
      <c r="IY125"/>
      <c r="IZ125"/>
      <c r="JA125"/>
      <c r="JB125"/>
      <c r="JC125"/>
      <c r="JD125"/>
      <c r="JE125"/>
      <c r="JF125"/>
      <c r="JG125"/>
      <c r="JH125"/>
      <c r="JI125"/>
      <c r="JJ125"/>
      <c r="JK125"/>
      <c r="JL125"/>
      <c r="JM125"/>
      <c r="JN125"/>
      <c r="JO125"/>
      <c r="JP125"/>
      <c r="JQ125"/>
      <c r="JR125"/>
      <c r="JS125"/>
      <c r="JT125"/>
      <c r="JU125"/>
      <c r="JV125"/>
      <c r="JW125"/>
      <c r="JX125"/>
      <c r="JY125"/>
      <c r="JZ125"/>
      <c r="KA125"/>
      <c r="KB125"/>
      <c r="KC125"/>
      <c r="KD125"/>
      <c r="KE125"/>
      <c r="KF125"/>
      <c r="KG125"/>
      <c r="KH125"/>
      <c r="KI125"/>
      <c r="KJ125"/>
      <c r="KK125"/>
      <c r="KL125"/>
      <c r="KM125"/>
      <c r="KN125"/>
      <c r="KO125"/>
      <c r="KP125"/>
      <c r="KQ125"/>
      <c r="KR125"/>
      <c r="KS125"/>
      <c r="KT125"/>
      <c r="KU125"/>
      <c r="KV125"/>
      <c r="KW125"/>
      <c r="KX125"/>
      <c r="KY125"/>
      <c r="KZ125"/>
      <c r="LA125"/>
      <c r="LB125"/>
      <c r="LC125"/>
      <c r="LD125"/>
      <c r="LE125"/>
      <c r="LF125"/>
      <c r="LG125"/>
      <c r="LH125"/>
      <c r="LI125"/>
      <c r="LJ125"/>
      <c r="LK125"/>
      <c r="LL125"/>
      <c r="LM125"/>
      <c r="LN125"/>
      <c r="LO125"/>
      <c r="LP125"/>
      <c r="LQ125"/>
      <c r="LR125"/>
      <c r="LS125"/>
      <c r="LT125"/>
      <c r="LU125"/>
      <c r="LV125"/>
      <c r="LW125"/>
      <c r="LX125"/>
      <c r="LY125"/>
      <c r="LZ125"/>
      <c r="MA125"/>
      <c r="MB125"/>
      <c r="MC125"/>
      <c r="MD125"/>
      <c r="ME125"/>
      <c r="MF125"/>
      <c r="MG125"/>
      <c r="MH125"/>
      <c r="MI125"/>
      <c r="MJ125"/>
      <c r="MK125"/>
      <c r="ML125"/>
      <c r="MM125"/>
      <c r="MN125"/>
      <c r="MO125"/>
      <c r="MP125"/>
      <c r="MQ125"/>
      <c r="MR125"/>
      <c r="MS125"/>
      <c r="MT125"/>
      <c r="MU125"/>
      <c r="MV125"/>
      <c r="MW125"/>
      <c r="MX125"/>
      <c r="MY125"/>
      <c r="MZ125"/>
      <c r="NA125"/>
      <c r="NB125"/>
      <c r="NC125"/>
      <c r="ND125"/>
      <c r="NE125"/>
      <c r="NF125"/>
      <c r="NG125"/>
      <c r="NH125"/>
      <c r="NI125"/>
      <c r="NJ125"/>
      <c r="NK125"/>
      <c r="NL125"/>
      <c r="NM125"/>
      <c r="NN125"/>
      <c r="NO125"/>
      <c r="NP125"/>
      <c r="NQ125"/>
      <c r="NR125"/>
      <c r="NS125"/>
      <c r="NT125"/>
      <c r="NU125"/>
      <c r="NV125"/>
      <c r="NW125"/>
      <c r="NX125"/>
      <c r="NY125"/>
      <c r="NZ125"/>
      <c r="OA125"/>
      <c r="OB125"/>
      <c r="OC125"/>
      <c r="OD125"/>
      <c r="OE125"/>
      <c r="OF125"/>
      <c r="OG125"/>
      <c r="OH125"/>
      <c r="OI125"/>
      <c r="OJ125"/>
      <c r="OK125"/>
      <c r="OL125"/>
      <c r="OM125"/>
      <c r="ON125"/>
      <c r="OO125"/>
      <c r="OP125"/>
      <c r="OQ125"/>
      <c r="OR125"/>
      <c r="OS125"/>
      <c r="OT125"/>
      <c r="OU125"/>
      <c r="OV125"/>
      <c r="OW125"/>
      <c r="OX125"/>
      <c r="OY125"/>
      <c r="OZ125"/>
      <c r="PA125"/>
      <c r="PB125"/>
      <c r="PC125"/>
      <c r="PD125"/>
      <c r="PE125"/>
      <c r="PF125"/>
      <c r="PG125"/>
      <c r="PH125"/>
      <c r="PI125"/>
      <c r="PJ125"/>
      <c r="PK125"/>
      <c r="PL125"/>
      <c r="PM125"/>
      <c r="PN125"/>
      <c r="PO125"/>
      <c r="PP125"/>
      <c r="PQ125"/>
      <c r="PR125"/>
      <c r="PS125"/>
      <c r="PT125"/>
      <c r="PU125"/>
      <c r="PV125"/>
      <c r="PW125"/>
      <c r="PX125"/>
      <c r="PY125"/>
      <c r="PZ125"/>
      <c r="QA125"/>
      <c r="QB125"/>
      <c r="QC125"/>
      <c r="QD125"/>
      <c r="QE125"/>
      <c r="QF125"/>
      <c r="QG125"/>
      <c r="QH125"/>
      <c r="QI125"/>
      <c r="QJ125"/>
      <c r="QK125"/>
      <c r="QL125"/>
      <c r="QM125"/>
      <c r="QN125"/>
      <c r="QO125"/>
      <c r="QP125"/>
      <c r="QQ125"/>
      <c r="QR125"/>
      <c r="QS125"/>
      <c r="QT125"/>
      <c r="QU125"/>
      <c r="QV125"/>
      <c r="QW125"/>
      <c r="QX125"/>
      <c r="QY125"/>
      <c r="QZ125"/>
      <c r="RA125"/>
      <c r="RB125"/>
      <c r="RC125"/>
      <c r="RD125"/>
      <c r="RE125"/>
      <c r="RF125"/>
      <c r="RG125"/>
      <c r="RH125"/>
      <c r="RI125"/>
      <c r="RJ125"/>
      <c r="RK125"/>
      <c r="RL125"/>
      <c r="RM125"/>
      <c r="RN125"/>
      <c r="RO125"/>
      <c r="RP125"/>
      <c r="RQ125"/>
      <c r="RR125"/>
      <c r="RS125"/>
      <c r="RT125"/>
      <c r="RU125"/>
      <c r="RV125"/>
      <c r="RW125"/>
      <c r="RX125"/>
      <c r="RY125"/>
      <c r="RZ125"/>
      <c r="SA125"/>
      <c r="SB125"/>
      <c r="SC125"/>
      <c r="SD125"/>
      <c r="SE125"/>
      <c r="SF125"/>
      <c r="SG125"/>
      <c r="SH125"/>
      <c r="SI125"/>
      <c r="SJ125"/>
      <c r="SK125"/>
      <c r="SL125"/>
      <c r="SM125"/>
      <c r="SN125"/>
      <c r="SO125"/>
      <c r="SP125"/>
      <c r="SQ125"/>
      <c r="SR125"/>
      <c r="SS125"/>
      <c r="ST125"/>
      <c r="SU125"/>
      <c r="SV125"/>
      <c r="SW125"/>
      <c r="SX125"/>
      <c r="SY125"/>
      <c r="SZ125"/>
      <c r="TA125"/>
      <c r="TB125"/>
      <c r="TC125"/>
      <c r="TD125"/>
      <c r="TE125"/>
      <c r="TF125"/>
      <c r="TG125"/>
      <c r="TH125"/>
      <c r="TI125"/>
      <c r="TJ125"/>
      <c r="TK125"/>
      <c r="TL125"/>
      <c r="TM125"/>
      <c r="TN125"/>
      <c r="TO125"/>
      <c r="TP125"/>
      <c r="TQ125"/>
      <c r="TR125"/>
      <c r="TS125"/>
      <c r="TT125"/>
      <c r="TU125"/>
      <c r="TV125"/>
      <c r="TW125"/>
      <c r="TX125"/>
      <c r="TY125"/>
      <c r="TZ125"/>
      <c r="UA125"/>
      <c r="UB125"/>
      <c r="UC125"/>
      <c r="UD125"/>
      <c r="UE125"/>
      <c r="UF125"/>
      <c r="UG125"/>
      <c r="UH125"/>
      <c r="UI125"/>
      <c r="UJ125"/>
      <c r="UK125"/>
      <c r="UL125"/>
      <c r="UM125"/>
      <c r="UN125"/>
      <c r="UO125"/>
      <c r="UP125"/>
      <c r="UQ125"/>
      <c r="UR125"/>
      <c r="US125"/>
      <c r="UT125"/>
      <c r="UU125"/>
      <c r="UV125"/>
      <c r="UW125"/>
      <c r="UX125"/>
      <c r="UY125"/>
      <c r="UZ125"/>
      <c r="VA125"/>
      <c r="VB125"/>
      <c r="VC125"/>
      <c r="VD125"/>
      <c r="VE125"/>
      <c r="VF125"/>
      <c r="VG125"/>
      <c r="VH125"/>
      <c r="VI125"/>
      <c r="VJ125"/>
      <c r="VK125"/>
      <c r="VL125"/>
      <c r="VM125"/>
      <c r="VN125"/>
      <c r="VO125"/>
      <c r="VP125"/>
      <c r="VQ125"/>
      <c r="VR125"/>
      <c r="VS125"/>
      <c r="VT125"/>
      <c r="VU125"/>
      <c r="VV125"/>
      <c r="VW125"/>
      <c r="VX125"/>
      <c r="VY125"/>
      <c r="VZ125"/>
      <c r="WA125"/>
      <c r="WB125"/>
      <c r="WC125"/>
      <c r="WD125"/>
      <c r="WE125"/>
      <c r="WF125"/>
      <c r="WG125"/>
    </row>
    <row r="126" spans="1:605" s="12" customFormat="1" ht="12.75" customHeight="1">
      <c r="A126" s="9" t="str">
        <f>"пром."</f>
        <v>пром.</v>
      </c>
      <c r="B126" s="10" t="s">
        <v>91</v>
      </c>
      <c r="C126" s="11" t="str">
        <f>"25"</f>
        <v>25</v>
      </c>
      <c r="D126" s="11">
        <v>1.67</v>
      </c>
      <c r="E126" s="11">
        <v>0</v>
      </c>
      <c r="F126" s="11">
        <v>0.18</v>
      </c>
      <c r="G126" s="11">
        <v>0</v>
      </c>
      <c r="H126" s="11">
        <v>12.55</v>
      </c>
      <c r="I126" s="25">
        <v>52.635800000000003</v>
      </c>
      <c r="J126" s="11">
        <v>0</v>
      </c>
      <c r="K126" s="11">
        <v>0</v>
      </c>
      <c r="L126" s="11">
        <v>0</v>
      </c>
      <c r="M126" s="11">
        <v>0</v>
      </c>
      <c r="N126" s="11">
        <v>10.7</v>
      </c>
      <c r="O126" s="11">
        <v>0</v>
      </c>
      <c r="P126" s="11">
        <v>1.85</v>
      </c>
      <c r="Q126" s="11">
        <v>0</v>
      </c>
      <c r="R126" s="11">
        <v>0</v>
      </c>
      <c r="S126" s="11">
        <v>0</v>
      </c>
      <c r="T126" s="11">
        <v>3.01</v>
      </c>
      <c r="U126" s="11">
        <v>10.08</v>
      </c>
      <c r="V126" s="11">
        <v>468.1</v>
      </c>
      <c r="W126" s="11">
        <v>185.09</v>
      </c>
      <c r="X126" s="11">
        <v>58.12</v>
      </c>
      <c r="Y126" s="11">
        <v>52.43</v>
      </c>
      <c r="Z126" s="11">
        <v>6.22</v>
      </c>
      <c r="AA126" s="11">
        <v>840</v>
      </c>
      <c r="AB126" s="11">
        <v>0</v>
      </c>
      <c r="AC126" s="11">
        <v>52.5</v>
      </c>
      <c r="AD126" s="11">
        <v>0.42</v>
      </c>
      <c r="AE126" s="11">
        <v>0.05</v>
      </c>
      <c r="AF126" s="11">
        <v>0.27</v>
      </c>
      <c r="AG126" s="11">
        <v>0</v>
      </c>
      <c r="AH126" s="11">
        <v>2.2400000000000002</v>
      </c>
      <c r="AI126" s="11">
        <v>12.5</v>
      </c>
      <c r="AJ126" s="12">
        <v>0</v>
      </c>
      <c r="AK126" s="12">
        <v>0</v>
      </c>
      <c r="AL126" s="12">
        <v>0</v>
      </c>
      <c r="AM126" s="12">
        <v>0</v>
      </c>
      <c r="AN126" s="12">
        <v>0</v>
      </c>
      <c r="AO126" s="12">
        <v>0</v>
      </c>
      <c r="AP126" s="12">
        <v>0</v>
      </c>
      <c r="AQ126" s="12">
        <v>0</v>
      </c>
      <c r="AR126" s="12">
        <v>0</v>
      </c>
      <c r="AS126" s="12">
        <v>0</v>
      </c>
      <c r="AT126" s="12">
        <v>0</v>
      </c>
      <c r="AU126" s="12">
        <v>0</v>
      </c>
      <c r="AV126" s="12">
        <v>0</v>
      </c>
      <c r="AW126" s="12">
        <v>0</v>
      </c>
      <c r="AX126" s="12">
        <v>0</v>
      </c>
      <c r="AY126" s="12">
        <v>0</v>
      </c>
      <c r="AZ126" s="12">
        <v>0</v>
      </c>
      <c r="BA126" s="12">
        <v>0</v>
      </c>
      <c r="BB126" s="12">
        <v>0</v>
      </c>
      <c r="BC126" s="12">
        <v>0</v>
      </c>
      <c r="BD126" s="12">
        <v>0</v>
      </c>
      <c r="BE126" s="12">
        <v>0</v>
      </c>
      <c r="BF126" s="12">
        <v>0</v>
      </c>
      <c r="BG126" s="12">
        <v>0.01</v>
      </c>
      <c r="BH126" s="12">
        <v>0</v>
      </c>
      <c r="BI126" s="12">
        <v>0.02</v>
      </c>
      <c r="BJ126" s="12">
        <v>0</v>
      </c>
      <c r="BK126" s="12">
        <v>0.22</v>
      </c>
      <c r="BL126" s="12">
        <v>0</v>
      </c>
      <c r="BM126" s="12">
        <v>7.0000000000000007E-2</v>
      </c>
      <c r="BN126" s="12">
        <v>0</v>
      </c>
      <c r="BO126" s="12">
        <v>0</v>
      </c>
      <c r="BP126" s="12">
        <v>0</v>
      </c>
      <c r="BQ126" s="12">
        <v>0</v>
      </c>
      <c r="BR126" s="12">
        <v>0.02</v>
      </c>
      <c r="BS126" s="12">
        <v>7.0000000000000007E-2</v>
      </c>
      <c r="BT126" s="12">
        <v>0</v>
      </c>
      <c r="BU126" s="12">
        <v>0</v>
      </c>
      <c r="BV126" s="12">
        <v>0.14000000000000001</v>
      </c>
      <c r="BW126" s="12">
        <v>0.54</v>
      </c>
      <c r="BX126" s="12">
        <v>0</v>
      </c>
      <c r="BY126" s="12">
        <v>0</v>
      </c>
      <c r="BZ126" s="12">
        <v>0</v>
      </c>
      <c r="CA126" s="12">
        <v>0</v>
      </c>
      <c r="CB126" s="12">
        <v>2</v>
      </c>
      <c r="IV126"/>
      <c r="IW126"/>
      <c r="IX126"/>
      <c r="IY126"/>
      <c r="IZ126"/>
      <c r="JA126"/>
      <c r="JB126"/>
      <c r="JC126"/>
      <c r="JD126"/>
      <c r="JE126"/>
      <c r="JF126"/>
      <c r="JG126"/>
      <c r="JH126"/>
      <c r="JI126"/>
      <c r="JJ126"/>
      <c r="JK126"/>
      <c r="JL126"/>
      <c r="JM126"/>
      <c r="JN126"/>
      <c r="JO126"/>
      <c r="JP126"/>
      <c r="JQ126"/>
      <c r="JR126"/>
      <c r="JS126"/>
      <c r="JT126"/>
      <c r="JU126"/>
      <c r="JV126"/>
      <c r="JW126"/>
      <c r="JX126"/>
      <c r="JY126"/>
      <c r="JZ126"/>
      <c r="KA126"/>
      <c r="KB126"/>
      <c r="KC126"/>
      <c r="KD126"/>
      <c r="KE126"/>
      <c r="KF126"/>
      <c r="KG126"/>
      <c r="KH126"/>
      <c r="KI126"/>
      <c r="KJ126"/>
      <c r="KK126"/>
      <c r="KL126"/>
      <c r="KM126"/>
      <c r="KN126"/>
      <c r="KO126"/>
      <c r="KP126"/>
      <c r="KQ126"/>
      <c r="KR126"/>
      <c r="KS126"/>
      <c r="KT126"/>
      <c r="KU126"/>
      <c r="KV126"/>
      <c r="KW126"/>
      <c r="KX126"/>
      <c r="KY126"/>
      <c r="KZ126"/>
      <c r="LA126"/>
      <c r="LB126"/>
      <c r="LC126"/>
      <c r="LD126"/>
      <c r="LE126"/>
      <c r="LF126"/>
      <c r="LG126"/>
      <c r="LH126"/>
      <c r="LI126"/>
      <c r="LJ126"/>
      <c r="LK126"/>
      <c r="LL126"/>
      <c r="LM126"/>
      <c r="LN126"/>
      <c r="LO126"/>
      <c r="LP126"/>
      <c r="LQ126"/>
      <c r="LR126"/>
      <c r="LS126"/>
      <c r="LT126"/>
      <c r="LU126"/>
      <c r="LV126"/>
      <c r="LW126"/>
      <c r="LX126"/>
      <c r="LY126"/>
      <c r="LZ126"/>
      <c r="MA126"/>
      <c r="MB126"/>
      <c r="MC126"/>
      <c r="MD126"/>
      <c r="ME126"/>
      <c r="MF126"/>
      <c r="MG126"/>
      <c r="MH126"/>
      <c r="MI126"/>
      <c r="MJ126"/>
      <c r="MK126"/>
      <c r="ML126"/>
      <c r="MM126"/>
      <c r="MN126"/>
      <c r="MO126"/>
      <c r="MP126"/>
      <c r="MQ126"/>
      <c r="MR126"/>
      <c r="MS126"/>
      <c r="MT126"/>
      <c r="MU126"/>
      <c r="MV126"/>
      <c r="MW126"/>
      <c r="MX126"/>
      <c r="MY126"/>
      <c r="MZ126"/>
      <c r="NA126"/>
      <c r="NB126"/>
      <c r="NC126"/>
      <c r="ND126"/>
      <c r="NE126"/>
      <c r="NF126"/>
      <c r="NG126"/>
      <c r="NH126"/>
      <c r="NI126"/>
      <c r="NJ126"/>
      <c r="NK126"/>
      <c r="NL126"/>
      <c r="NM126"/>
      <c r="NN126"/>
      <c r="NO126"/>
      <c r="NP126"/>
      <c r="NQ126"/>
      <c r="NR126"/>
      <c r="NS126"/>
      <c r="NT126"/>
      <c r="NU126"/>
      <c r="NV126"/>
      <c r="NW126"/>
      <c r="NX126"/>
      <c r="NY126"/>
      <c r="NZ126"/>
      <c r="OA126"/>
      <c r="OB126"/>
      <c r="OC126"/>
      <c r="OD126"/>
      <c r="OE126"/>
      <c r="OF126"/>
      <c r="OG126"/>
      <c r="OH126"/>
      <c r="OI126"/>
      <c r="OJ126"/>
      <c r="OK126"/>
      <c r="OL126"/>
      <c r="OM126"/>
      <c r="ON126"/>
      <c r="OO126"/>
      <c r="OP126"/>
      <c r="OQ126"/>
      <c r="OR126"/>
      <c r="OS126"/>
      <c r="OT126"/>
      <c r="OU126"/>
      <c r="OV126"/>
      <c r="OW126"/>
      <c r="OX126"/>
      <c r="OY126"/>
      <c r="OZ126"/>
      <c r="PA126"/>
      <c r="PB126"/>
      <c r="PC126"/>
      <c r="PD126"/>
      <c r="PE126"/>
      <c r="PF126"/>
      <c r="PG126"/>
      <c r="PH126"/>
      <c r="PI126"/>
      <c r="PJ126"/>
      <c r="PK126"/>
      <c r="PL126"/>
      <c r="PM126"/>
      <c r="PN126"/>
      <c r="PO126"/>
      <c r="PP126"/>
      <c r="PQ126"/>
      <c r="PR126"/>
      <c r="PS126"/>
      <c r="PT126"/>
      <c r="PU126"/>
      <c r="PV126"/>
      <c r="PW126"/>
      <c r="PX126"/>
      <c r="PY126"/>
      <c r="PZ126"/>
      <c r="QA126"/>
      <c r="QB126"/>
      <c r="QC126"/>
      <c r="QD126"/>
      <c r="QE126"/>
      <c r="QF126"/>
      <c r="QG126"/>
      <c r="QH126"/>
      <c r="QI126"/>
      <c r="QJ126"/>
      <c r="QK126"/>
      <c r="QL126"/>
      <c r="QM126"/>
      <c r="QN126"/>
      <c r="QO126"/>
      <c r="QP126"/>
      <c r="QQ126"/>
      <c r="QR126"/>
      <c r="QS126"/>
      <c r="QT126"/>
      <c r="QU126"/>
      <c r="QV126"/>
      <c r="QW126"/>
      <c r="QX126"/>
      <c r="QY126"/>
      <c r="QZ126"/>
      <c r="RA126"/>
      <c r="RB126"/>
      <c r="RC126"/>
      <c r="RD126"/>
      <c r="RE126"/>
      <c r="RF126"/>
      <c r="RG126"/>
      <c r="RH126"/>
      <c r="RI126"/>
      <c r="RJ126"/>
      <c r="RK126"/>
      <c r="RL126"/>
      <c r="RM126"/>
      <c r="RN126"/>
      <c r="RO126"/>
      <c r="RP126"/>
      <c r="RQ126"/>
      <c r="RR126"/>
      <c r="RS126"/>
      <c r="RT126"/>
      <c r="RU126"/>
      <c r="RV126"/>
      <c r="RW126"/>
      <c r="RX126"/>
      <c r="RY126"/>
      <c r="RZ126"/>
      <c r="SA126"/>
      <c r="SB126"/>
      <c r="SC126"/>
      <c r="SD126"/>
      <c r="SE126"/>
      <c r="SF126"/>
      <c r="SG126"/>
      <c r="SH126"/>
      <c r="SI126"/>
      <c r="SJ126"/>
      <c r="SK126"/>
      <c r="SL126"/>
      <c r="SM126"/>
      <c r="SN126"/>
      <c r="SO126"/>
      <c r="SP126"/>
      <c r="SQ126"/>
      <c r="SR126"/>
      <c r="SS126"/>
      <c r="ST126"/>
      <c r="SU126"/>
      <c r="SV126"/>
      <c r="SW126"/>
      <c r="SX126"/>
      <c r="SY126"/>
      <c r="SZ126"/>
      <c r="TA126"/>
      <c r="TB126"/>
      <c r="TC126"/>
      <c r="TD126"/>
      <c r="TE126"/>
      <c r="TF126"/>
      <c r="TG126"/>
      <c r="TH126"/>
      <c r="TI126"/>
      <c r="TJ126"/>
      <c r="TK126"/>
      <c r="TL126"/>
      <c r="TM126"/>
      <c r="TN126"/>
      <c r="TO126"/>
      <c r="TP126"/>
      <c r="TQ126"/>
      <c r="TR126"/>
      <c r="TS126"/>
      <c r="TT126"/>
      <c r="TU126"/>
      <c r="TV126"/>
      <c r="TW126"/>
      <c r="TX126"/>
      <c r="TY126"/>
      <c r="TZ126"/>
      <c r="UA126"/>
      <c r="UB126"/>
      <c r="UC126"/>
      <c r="UD126"/>
      <c r="UE126"/>
      <c r="UF126"/>
      <c r="UG126"/>
      <c r="UH126"/>
      <c r="UI126"/>
      <c r="UJ126"/>
      <c r="UK126"/>
      <c r="UL126"/>
      <c r="UM126"/>
      <c r="UN126"/>
      <c r="UO126"/>
      <c r="UP126"/>
      <c r="UQ126"/>
      <c r="UR126"/>
      <c r="US126"/>
      <c r="UT126"/>
      <c r="UU126"/>
      <c r="UV126"/>
      <c r="UW126"/>
      <c r="UX126"/>
      <c r="UY126"/>
      <c r="UZ126"/>
      <c r="VA126"/>
      <c r="VB126"/>
      <c r="VC126"/>
      <c r="VD126"/>
      <c r="VE126"/>
      <c r="VF126"/>
      <c r="VG126"/>
      <c r="VH126"/>
      <c r="VI126"/>
      <c r="VJ126"/>
      <c r="VK126"/>
      <c r="VL126"/>
      <c r="VM126"/>
      <c r="VN126"/>
      <c r="VO126"/>
      <c r="VP126"/>
      <c r="VQ126"/>
      <c r="VR126"/>
      <c r="VS126"/>
      <c r="VT126"/>
      <c r="VU126"/>
      <c r="VV126"/>
      <c r="VW126"/>
      <c r="VX126"/>
      <c r="VY126"/>
      <c r="VZ126"/>
      <c r="WA126"/>
      <c r="WB126"/>
      <c r="WC126"/>
      <c r="WD126"/>
      <c r="WE126"/>
      <c r="WF126"/>
      <c r="WG126"/>
    </row>
    <row r="127" spans="1:605" s="3" customFormat="1" ht="12.75" customHeight="1">
      <c r="A127" s="13" t="str">
        <f>"пром."</f>
        <v>пром.</v>
      </c>
      <c r="B127" s="14" t="s">
        <v>92</v>
      </c>
      <c r="C127" s="15" t="str">
        <f>"20"</f>
        <v>20</v>
      </c>
      <c r="D127" s="15">
        <v>1.32</v>
      </c>
      <c r="E127" s="15">
        <v>0</v>
      </c>
      <c r="F127" s="15">
        <v>0.24</v>
      </c>
      <c r="G127" s="15">
        <v>0.24</v>
      </c>
      <c r="H127" s="15">
        <v>8.34</v>
      </c>
      <c r="I127" s="26">
        <v>38.676000000000002</v>
      </c>
      <c r="J127" s="15">
        <v>0.04</v>
      </c>
      <c r="K127" s="15">
        <v>0</v>
      </c>
      <c r="L127" s="15">
        <v>0</v>
      </c>
      <c r="M127" s="15">
        <v>0</v>
      </c>
      <c r="N127" s="15">
        <v>0.24</v>
      </c>
      <c r="O127" s="15">
        <v>6.44</v>
      </c>
      <c r="P127" s="15">
        <v>1.66</v>
      </c>
      <c r="Q127" s="15">
        <v>0</v>
      </c>
      <c r="R127" s="15">
        <v>0</v>
      </c>
      <c r="S127" s="15">
        <v>0.2</v>
      </c>
      <c r="T127" s="15">
        <v>0.5</v>
      </c>
      <c r="U127" s="15">
        <v>122</v>
      </c>
      <c r="V127" s="15">
        <v>49</v>
      </c>
      <c r="W127" s="15">
        <v>7</v>
      </c>
      <c r="X127" s="15">
        <v>9.4</v>
      </c>
      <c r="Y127" s="15">
        <v>31.6</v>
      </c>
      <c r="Z127" s="15">
        <v>0.78</v>
      </c>
      <c r="AA127" s="15">
        <v>0</v>
      </c>
      <c r="AB127" s="15">
        <v>1</v>
      </c>
      <c r="AC127" s="15">
        <v>0.2</v>
      </c>
      <c r="AD127" s="15">
        <v>0.28000000000000003</v>
      </c>
      <c r="AE127" s="15">
        <v>0.04</v>
      </c>
      <c r="AF127" s="15">
        <v>0.02</v>
      </c>
      <c r="AG127" s="15">
        <v>0.14000000000000001</v>
      </c>
      <c r="AH127" s="15">
        <v>0.4</v>
      </c>
      <c r="AI127" s="15">
        <v>0</v>
      </c>
      <c r="AJ127" s="3">
        <v>0</v>
      </c>
      <c r="AK127" s="3">
        <v>64.400000000000006</v>
      </c>
      <c r="AL127" s="3">
        <v>49.6</v>
      </c>
      <c r="AM127" s="3">
        <v>85.4</v>
      </c>
      <c r="AN127" s="3">
        <v>44.6</v>
      </c>
      <c r="AO127" s="3">
        <v>18.600000000000001</v>
      </c>
      <c r="AP127" s="3">
        <v>39.6</v>
      </c>
      <c r="AQ127" s="3">
        <v>16</v>
      </c>
      <c r="AR127" s="3">
        <v>74.2</v>
      </c>
      <c r="AS127" s="3">
        <v>59.4</v>
      </c>
      <c r="AT127" s="3">
        <v>58.2</v>
      </c>
      <c r="AU127" s="3">
        <v>92.8</v>
      </c>
      <c r="AV127" s="3">
        <v>24.8</v>
      </c>
      <c r="AW127" s="3">
        <v>62</v>
      </c>
      <c r="AX127" s="3">
        <v>311.8</v>
      </c>
      <c r="AY127" s="3">
        <v>0</v>
      </c>
      <c r="AZ127" s="3">
        <v>105.2</v>
      </c>
      <c r="BA127" s="3">
        <v>58.2</v>
      </c>
      <c r="BB127" s="3">
        <v>36</v>
      </c>
      <c r="BC127" s="3">
        <v>26</v>
      </c>
      <c r="BD127" s="3">
        <v>0</v>
      </c>
      <c r="BE127" s="3">
        <v>0</v>
      </c>
      <c r="BF127" s="3">
        <v>0</v>
      </c>
      <c r="BG127" s="3">
        <v>0</v>
      </c>
      <c r="BH127" s="3">
        <v>0</v>
      </c>
      <c r="BI127" s="3">
        <v>0</v>
      </c>
      <c r="BJ127" s="3">
        <v>0</v>
      </c>
      <c r="BK127" s="3">
        <v>0.03</v>
      </c>
      <c r="BL127" s="3">
        <v>0</v>
      </c>
      <c r="BM127" s="3">
        <v>0</v>
      </c>
      <c r="BN127" s="3">
        <v>0</v>
      </c>
      <c r="BO127" s="3">
        <v>0</v>
      </c>
      <c r="BP127" s="3">
        <v>0</v>
      </c>
      <c r="BQ127" s="3">
        <v>0</v>
      </c>
      <c r="BR127" s="3">
        <v>0</v>
      </c>
      <c r="BS127" s="3">
        <v>0.02</v>
      </c>
      <c r="BT127" s="3">
        <v>0</v>
      </c>
      <c r="BU127" s="3">
        <v>0</v>
      </c>
      <c r="BV127" s="3">
        <v>0.1</v>
      </c>
      <c r="BW127" s="3">
        <v>0.02</v>
      </c>
      <c r="BX127" s="3">
        <v>0</v>
      </c>
      <c r="BY127" s="3">
        <v>0</v>
      </c>
      <c r="BZ127" s="3">
        <v>0</v>
      </c>
      <c r="CA127" s="3">
        <v>0</v>
      </c>
      <c r="CB127" s="3">
        <v>9.4</v>
      </c>
      <c r="IV127"/>
      <c r="IW127"/>
      <c r="IX127"/>
      <c r="IY127"/>
      <c r="IZ127"/>
      <c r="JA127"/>
      <c r="JB127"/>
      <c r="JC127"/>
      <c r="JD127"/>
      <c r="JE127"/>
      <c r="JF127"/>
      <c r="JG127"/>
      <c r="JH127"/>
      <c r="JI127"/>
      <c r="JJ127"/>
      <c r="JK127"/>
      <c r="JL127"/>
      <c r="JM127"/>
      <c r="JN127"/>
      <c r="JO127"/>
      <c r="JP127"/>
      <c r="JQ127"/>
      <c r="JR127"/>
      <c r="JS127"/>
      <c r="JT127"/>
      <c r="JU127"/>
      <c r="JV127"/>
      <c r="JW127"/>
      <c r="JX127"/>
      <c r="JY127"/>
      <c r="JZ127"/>
      <c r="KA127"/>
      <c r="KB127"/>
      <c r="KC127"/>
      <c r="KD127"/>
      <c r="KE127"/>
      <c r="KF127"/>
      <c r="KG127"/>
      <c r="KH127"/>
      <c r="KI127"/>
      <c r="KJ127"/>
      <c r="KK127"/>
      <c r="KL127"/>
      <c r="KM127"/>
      <c r="KN127"/>
      <c r="KO127"/>
      <c r="KP127"/>
      <c r="KQ127"/>
      <c r="KR127"/>
      <c r="KS127"/>
      <c r="KT127"/>
      <c r="KU127"/>
      <c r="KV127"/>
      <c r="KW127"/>
      <c r="KX127"/>
      <c r="KY127"/>
      <c r="KZ127"/>
      <c r="LA127"/>
      <c r="LB127"/>
      <c r="LC127"/>
      <c r="LD127"/>
      <c r="LE127"/>
      <c r="LF127"/>
      <c r="LG127"/>
      <c r="LH127"/>
      <c r="LI127"/>
      <c r="LJ127"/>
      <c r="LK127"/>
      <c r="LL127"/>
      <c r="LM127"/>
      <c r="LN127"/>
      <c r="LO127"/>
      <c r="LP127"/>
      <c r="LQ127"/>
      <c r="LR127"/>
      <c r="LS127"/>
      <c r="LT127"/>
      <c r="LU127"/>
      <c r="LV127"/>
      <c r="LW127"/>
      <c r="LX127"/>
      <c r="LY127"/>
      <c r="LZ127"/>
      <c r="MA127"/>
      <c r="MB127"/>
      <c r="MC127"/>
      <c r="MD127"/>
      <c r="ME127"/>
      <c r="MF127"/>
      <c r="MG127"/>
      <c r="MH127"/>
      <c r="MI127"/>
      <c r="MJ127"/>
      <c r="MK127"/>
      <c r="ML127"/>
      <c r="MM127"/>
      <c r="MN127"/>
      <c r="MO127"/>
      <c r="MP127"/>
      <c r="MQ127"/>
      <c r="MR127"/>
      <c r="MS127"/>
      <c r="MT127"/>
      <c r="MU127"/>
      <c r="MV127"/>
      <c r="MW127"/>
      <c r="MX127"/>
      <c r="MY127"/>
      <c r="MZ127"/>
      <c r="NA127"/>
      <c r="NB127"/>
      <c r="NC127"/>
      <c r="ND127"/>
      <c r="NE127"/>
      <c r="NF127"/>
      <c r="NG127"/>
      <c r="NH127"/>
      <c r="NI127"/>
      <c r="NJ127"/>
      <c r="NK127"/>
      <c r="NL127"/>
      <c r="NM127"/>
      <c r="NN127"/>
      <c r="NO127"/>
      <c r="NP127"/>
      <c r="NQ127"/>
      <c r="NR127"/>
      <c r="NS127"/>
      <c r="NT127"/>
      <c r="NU127"/>
      <c r="NV127"/>
      <c r="NW127"/>
      <c r="NX127"/>
      <c r="NY127"/>
      <c r="NZ127"/>
      <c r="OA127"/>
      <c r="OB127"/>
      <c r="OC127"/>
      <c r="OD127"/>
      <c r="OE127"/>
      <c r="OF127"/>
      <c r="OG127"/>
      <c r="OH127"/>
      <c r="OI127"/>
      <c r="OJ127"/>
      <c r="OK127"/>
      <c r="OL127"/>
      <c r="OM127"/>
      <c r="ON127"/>
      <c r="OO127"/>
      <c r="OP127"/>
      <c r="OQ127"/>
      <c r="OR127"/>
      <c r="OS127"/>
      <c r="OT127"/>
      <c r="OU127"/>
      <c r="OV127"/>
      <c r="OW127"/>
      <c r="OX127"/>
      <c r="OY127"/>
      <c r="OZ127"/>
      <c r="PA127"/>
      <c r="PB127"/>
      <c r="PC127"/>
      <c r="PD127"/>
      <c r="PE127"/>
      <c r="PF127"/>
      <c r="PG127"/>
      <c r="PH127"/>
      <c r="PI127"/>
      <c r="PJ127"/>
      <c r="PK127"/>
      <c r="PL127"/>
      <c r="PM127"/>
      <c r="PN127"/>
      <c r="PO127"/>
      <c r="PP127"/>
      <c r="PQ127"/>
      <c r="PR127"/>
      <c r="PS127"/>
      <c r="PT127"/>
      <c r="PU127"/>
      <c r="PV127"/>
      <c r="PW127"/>
      <c r="PX127"/>
      <c r="PY127"/>
      <c r="PZ127"/>
      <c r="QA127"/>
      <c r="QB127"/>
      <c r="QC127"/>
      <c r="QD127"/>
      <c r="QE127"/>
      <c r="QF127"/>
      <c r="QG127"/>
      <c r="QH127"/>
      <c r="QI127"/>
      <c r="QJ127"/>
      <c r="QK127"/>
      <c r="QL127"/>
      <c r="QM127"/>
      <c r="QN127"/>
      <c r="QO127"/>
      <c r="QP127"/>
      <c r="QQ127"/>
      <c r="QR127"/>
      <c r="QS127"/>
      <c r="QT127"/>
      <c r="QU127"/>
      <c r="QV127"/>
      <c r="QW127"/>
      <c r="QX127"/>
      <c r="QY127"/>
      <c r="QZ127"/>
      <c r="RA127"/>
      <c r="RB127"/>
      <c r="RC127"/>
      <c r="RD127"/>
      <c r="RE127"/>
      <c r="RF127"/>
      <c r="RG127"/>
      <c r="RH127"/>
      <c r="RI127"/>
      <c r="RJ127"/>
      <c r="RK127"/>
      <c r="RL127"/>
      <c r="RM127"/>
      <c r="RN127"/>
      <c r="RO127"/>
      <c r="RP127"/>
      <c r="RQ127"/>
      <c r="RR127"/>
      <c r="RS127"/>
      <c r="RT127"/>
      <c r="RU127"/>
      <c r="RV127"/>
      <c r="RW127"/>
      <c r="RX127"/>
      <c r="RY127"/>
      <c r="RZ127"/>
      <c r="SA127"/>
      <c r="SB127"/>
      <c r="SC127"/>
      <c r="SD127"/>
      <c r="SE127"/>
      <c r="SF127"/>
      <c r="SG127"/>
      <c r="SH127"/>
      <c r="SI127"/>
      <c r="SJ127"/>
      <c r="SK127"/>
      <c r="SL127"/>
      <c r="SM127"/>
      <c r="SN127"/>
      <c r="SO127"/>
      <c r="SP127"/>
      <c r="SQ127"/>
      <c r="SR127"/>
      <c r="SS127"/>
      <c r="ST127"/>
      <c r="SU127"/>
      <c r="SV127"/>
      <c r="SW127"/>
      <c r="SX127"/>
      <c r="SY127"/>
      <c r="SZ127"/>
      <c r="TA127"/>
      <c r="TB127"/>
      <c r="TC127"/>
      <c r="TD127"/>
      <c r="TE127"/>
      <c r="TF127"/>
      <c r="TG127"/>
      <c r="TH127"/>
      <c r="TI127"/>
      <c r="TJ127"/>
      <c r="TK127"/>
      <c r="TL127"/>
      <c r="TM127"/>
      <c r="TN127"/>
      <c r="TO127"/>
      <c r="TP127"/>
      <c r="TQ127"/>
      <c r="TR127"/>
      <c r="TS127"/>
      <c r="TT127"/>
      <c r="TU127"/>
      <c r="TV127"/>
      <c r="TW127"/>
      <c r="TX127"/>
      <c r="TY127"/>
      <c r="TZ127"/>
      <c r="UA127"/>
      <c r="UB127"/>
      <c r="UC127"/>
      <c r="UD127"/>
      <c r="UE127"/>
      <c r="UF127"/>
      <c r="UG127"/>
      <c r="UH127"/>
      <c r="UI127"/>
      <c r="UJ127"/>
      <c r="UK127"/>
      <c r="UL127"/>
      <c r="UM127"/>
      <c r="UN127"/>
      <c r="UO127"/>
      <c r="UP127"/>
      <c r="UQ127"/>
      <c r="UR127"/>
      <c r="US127"/>
      <c r="UT127"/>
      <c r="UU127"/>
      <c r="UV127"/>
      <c r="UW127"/>
      <c r="UX127"/>
      <c r="UY127"/>
      <c r="UZ127"/>
      <c r="VA127"/>
      <c r="VB127"/>
      <c r="VC127"/>
      <c r="VD127"/>
      <c r="VE127"/>
      <c r="VF127"/>
      <c r="VG127"/>
      <c r="VH127"/>
      <c r="VI127"/>
      <c r="VJ127"/>
      <c r="VK127"/>
      <c r="VL127"/>
      <c r="VM127"/>
      <c r="VN127"/>
      <c r="VO127"/>
      <c r="VP127"/>
      <c r="VQ127"/>
      <c r="VR127"/>
      <c r="VS127"/>
      <c r="VT127"/>
      <c r="VU127"/>
      <c r="VV127"/>
      <c r="VW127"/>
      <c r="VX127"/>
      <c r="VY127"/>
      <c r="VZ127"/>
      <c r="WA127"/>
      <c r="WB127"/>
      <c r="WC127"/>
      <c r="WD127"/>
      <c r="WE127"/>
      <c r="WF127"/>
      <c r="WG127"/>
    </row>
    <row r="128" spans="1:605" s="19" customFormat="1" ht="12.75" customHeight="1">
      <c r="A128" s="16"/>
      <c r="B128" s="17" t="s">
        <v>93</v>
      </c>
      <c r="C128" s="18"/>
      <c r="D128" s="18">
        <v>21.71</v>
      </c>
      <c r="E128" s="18">
        <v>13.67</v>
      </c>
      <c r="F128" s="18">
        <v>17.47</v>
      </c>
      <c r="G128" s="18">
        <v>5.89</v>
      </c>
      <c r="H128" s="18">
        <v>85.25</v>
      </c>
      <c r="I128" s="27">
        <v>565.57000000000005</v>
      </c>
      <c r="J128" s="18">
        <v>6.92</v>
      </c>
      <c r="K128" s="18">
        <v>3.03</v>
      </c>
      <c r="L128" s="18">
        <v>0</v>
      </c>
      <c r="M128" s="18">
        <v>0</v>
      </c>
      <c r="N128" s="18">
        <v>36.94</v>
      </c>
      <c r="O128" s="18">
        <v>38.47</v>
      </c>
      <c r="P128" s="18">
        <v>9.84</v>
      </c>
      <c r="Q128" s="18">
        <v>0</v>
      </c>
      <c r="R128" s="18">
        <v>0</v>
      </c>
      <c r="S128" s="18">
        <v>1.25</v>
      </c>
      <c r="T128" s="18">
        <v>8.48</v>
      </c>
      <c r="U128" s="18">
        <v>532.74</v>
      </c>
      <c r="V128" s="18">
        <v>2023.38</v>
      </c>
      <c r="W128" s="18">
        <v>257.31</v>
      </c>
      <c r="X128" s="18">
        <v>144.01</v>
      </c>
      <c r="Y128" s="18">
        <v>355.91</v>
      </c>
      <c r="Z128" s="18">
        <v>11.38</v>
      </c>
      <c r="AA128" s="18">
        <v>852.3</v>
      </c>
      <c r="AB128" s="18">
        <v>2492.3000000000002</v>
      </c>
      <c r="AC128" s="18">
        <v>539.78</v>
      </c>
      <c r="AD128" s="18">
        <v>3.74</v>
      </c>
      <c r="AE128" s="18">
        <v>0.35</v>
      </c>
      <c r="AF128" s="18">
        <v>0.56000000000000005</v>
      </c>
      <c r="AG128" s="18">
        <v>5.67</v>
      </c>
      <c r="AH128" s="18">
        <v>13.4</v>
      </c>
      <c r="AI128" s="18">
        <v>90.02</v>
      </c>
      <c r="AJ128" s="19">
        <v>0</v>
      </c>
      <c r="AK128" s="19">
        <v>867.87</v>
      </c>
      <c r="AL128" s="19">
        <v>704.34</v>
      </c>
      <c r="AM128" s="19">
        <v>1250.06</v>
      </c>
      <c r="AN128" s="19">
        <v>1949.58</v>
      </c>
      <c r="AO128" s="19">
        <v>363.73</v>
      </c>
      <c r="AP128" s="19">
        <v>706.11</v>
      </c>
      <c r="AQ128" s="19">
        <v>211.85</v>
      </c>
      <c r="AR128" s="19">
        <v>744.06</v>
      </c>
      <c r="AS128" s="19">
        <v>968.32</v>
      </c>
      <c r="AT128" s="19">
        <v>1158.06</v>
      </c>
      <c r="AU128" s="19">
        <v>1562.96</v>
      </c>
      <c r="AV128" s="19">
        <v>552.57000000000005</v>
      </c>
      <c r="AW128" s="19">
        <v>809.52</v>
      </c>
      <c r="AX128" s="19">
        <v>3040.29</v>
      </c>
      <c r="AY128" s="19">
        <v>191.48</v>
      </c>
      <c r="AZ128" s="19">
        <v>669.15</v>
      </c>
      <c r="BA128" s="19">
        <v>704.14</v>
      </c>
      <c r="BB128" s="19">
        <v>579.6</v>
      </c>
      <c r="BC128" s="19">
        <v>248.34</v>
      </c>
      <c r="BD128" s="19">
        <v>0.05</v>
      </c>
      <c r="BE128" s="19">
        <v>0.02</v>
      </c>
      <c r="BF128" s="19">
        <v>0.01</v>
      </c>
      <c r="BG128" s="19">
        <v>0.03</v>
      </c>
      <c r="BH128" s="19">
        <v>0.03</v>
      </c>
      <c r="BI128" s="19">
        <v>0.17</v>
      </c>
      <c r="BJ128" s="19">
        <v>0</v>
      </c>
      <c r="BK128" s="19">
        <v>1.05</v>
      </c>
      <c r="BL128" s="19">
        <v>0</v>
      </c>
      <c r="BM128" s="19">
        <v>0.41</v>
      </c>
      <c r="BN128" s="19">
        <v>0.02</v>
      </c>
      <c r="BO128" s="19">
        <v>0.03</v>
      </c>
      <c r="BP128" s="19">
        <v>0</v>
      </c>
      <c r="BQ128" s="19">
        <v>0.03</v>
      </c>
      <c r="BR128" s="19">
        <v>7.0000000000000007E-2</v>
      </c>
      <c r="BS128" s="19">
        <v>1.76</v>
      </c>
      <c r="BT128" s="19">
        <v>0</v>
      </c>
      <c r="BU128" s="19">
        <v>0</v>
      </c>
      <c r="BV128" s="19">
        <v>3.11</v>
      </c>
      <c r="BW128" s="19">
        <v>0.56000000000000005</v>
      </c>
      <c r="BX128" s="19">
        <v>0</v>
      </c>
      <c r="BY128" s="19">
        <v>0</v>
      </c>
      <c r="BZ128" s="19">
        <v>0</v>
      </c>
      <c r="CA128" s="19">
        <v>0</v>
      </c>
      <c r="CB128" s="19">
        <v>539.55999999999995</v>
      </c>
      <c r="IV128"/>
      <c r="IW128"/>
      <c r="IX128"/>
      <c r="IY128"/>
      <c r="IZ128"/>
      <c r="JA128"/>
      <c r="JB128"/>
      <c r="JC128"/>
      <c r="JD128"/>
      <c r="JE128"/>
      <c r="JF128"/>
      <c r="JG128"/>
      <c r="JH128"/>
      <c r="JI128"/>
      <c r="JJ128"/>
      <c r="JK128"/>
      <c r="JL128"/>
      <c r="JM128"/>
      <c r="JN128"/>
      <c r="JO128"/>
      <c r="JP128"/>
      <c r="JQ128"/>
      <c r="JR128"/>
      <c r="JS128"/>
      <c r="JT128"/>
      <c r="JU128"/>
      <c r="JV128"/>
      <c r="JW128"/>
      <c r="JX128"/>
      <c r="JY128"/>
      <c r="JZ128"/>
      <c r="KA128"/>
      <c r="KB128"/>
      <c r="KC128"/>
      <c r="KD128"/>
      <c r="KE128"/>
      <c r="KF128"/>
      <c r="KG128"/>
      <c r="KH128"/>
      <c r="KI128"/>
      <c r="KJ128"/>
      <c r="KK128"/>
      <c r="KL128"/>
      <c r="KM128"/>
      <c r="KN128"/>
      <c r="KO128"/>
      <c r="KP128"/>
      <c r="KQ128"/>
      <c r="KR128"/>
      <c r="KS128"/>
      <c r="KT128"/>
      <c r="KU128"/>
      <c r="KV128"/>
      <c r="KW128"/>
      <c r="KX128"/>
      <c r="KY128"/>
      <c r="KZ128"/>
      <c r="LA128"/>
      <c r="LB128"/>
      <c r="LC128"/>
      <c r="LD128"/>
      <c r="LE128"/>
      <c r="LF128"/>
      <c r="LG128"/>
      <c r="LH128"/>
      <c r="LI128"/>
      <c r="LJ128"/>
      <c r="LK128"/>
      <c r="LL128"/>
      <c r="LM128"/>
      <c r="LN128"/>
      <c r="LO128"/>
      <c r="LP128"/>
      <c r="LQ128"/>
      <c r="LR128"/>
      <c r="LS128"/>
      <c r="LT128"/>
      <c r="LU128"/>
      <c r="LV128"/>
      <c r="LW128"/>
      <c r="LX128"/>
      <c r="LY128"/>
      <c r="LZ128"/>
      <c r="MA128"/>
      <c r="MB128"/>
      <c r="MC128"/>
      <c r="MD128"/>
      <c r="ME128"/>
      <c r="MF128"/>
      <c r="MG128"/>
      <c r="MH128"/>
      <c r="MI128"/>
      <c r="MJ128"/>
      <c r="MK128"/>
      <c r="ML128"/>
      <c r="MM128"/>
      <c r="MN128"/>
      <c r="MO128"/>
      <c r="MP128"/>
      <c r="MQ128"/>
      <c r="MR128"/>
      <c r="MS128"/>
      <c r="MT128"/>
      <c r="MU128"/>
      <c r="MV128"/>
      <c r="MW128"/>
      <c r="MX128"/>
      <c r="MY128"/>
      <c r="MZ128"/>
      <c r="NA128"/>
      <c r="NB128"/>
      <c r="NC128"/>
      <c r="ND128"/>
      <c r="NE128"/>
      <c r="NF128"/>
      <c r="NG128"/>
      <c r="NH128"/>
      <c r="NI128"/>
      <c r="NJ128"/>
      <c r="NK128"/>
      <c r="NL128"/>
      <c r="NM128"/>
      <c r="NN128"/>
      <c r="NO128"/>
      <c r="NP128"/>
      <c r="NQ128"/>
      <c r="NR128"/>
      <c r="NS128"/>
      <c r="NT128"/>
      <c r="NU128"/>
      <c r="NV128"/>
      <c r="NW128"/>
      <c r="NX128"/>
      <c r="NY128"/>
      <c r="NZ128"/>
      <c r="OA128"/>
      <c r="OB128"/>
      <c r="OC128"/>
      <c r="OD128"/>
      <c r="OE128"/>
      <c r="OF128"/>
      <c r="OG128"/>
      <c r="OH128"/>
      <c r="OI128"/>
      <c r="OJ128"/>
      <c r="OK128"/>
      <c r="OL128"/>
      <c r="OM128"/>
      <c r="ON128"/>
      <c r="OO128"/>
      <c r="OP128"/>
      <c r="OQ128"/>
      <c r="OR128"/>
      <c r="OS128"/>
      <c r="OT128"/>
      <c r="OU128"/>
      <c r="OV128"/>
      <c r="OW128"/>
      <c r="OX128"/>
      <c r="OY128"/>
      <c r="OZ128"/>
      <c r="PA128"/>
      <c r="PB128"/>
      <c r="PC128"/>
      <c r="PD128"/>
      <c r="PE128"/>
      <c r="PF128"/>
      <c r="PG128"/>
      <c r="PH128"/>
      <c r="PI128"/>
      <c r="PJ128"/>
      <c r="PK128"/>
      <c r="PL128"/>
      <c r="PM128"/>
      <c r="PN128"/>
      <c r="PO128"/>
      <c r="PP128"/>
      <c r="PQ128"/>
      <c r="PR128"/>
      <c r="PS128"/>
      <c r="PT128"/>
      <c r="PU128"/>
      <c r="PV128"/>
      <c r="PW128"/>
      <c r="PX128"/>
      <c r="PY128"/>
      <c r="PZ128"/>
      <c r="QA128"/>
      <c r="QB128"/>
      <c r="QC128"/>
      <c r="QD128"/>
      <c r="QE128"/>
      <c r="QF128"/>
      <c r="QG128"/>
      <c r="QH128"/>
      <c r="QI128"/>
      <c r="QJ128"/>
      <c r="QK128"/>
      <c r="QL128"/>
      <c r="QM128"/>
      <c r="QN128"/>
      <c r="QO128"/>
      <c r="QP128"/>
      <c r="QQ128"/>
      <c r="QR128"/>
      <c r="QS128"/>
      <c r="QT128"/>
      <c r="QU128"/>
      <c r="QV128"/>
      <c r="QW128"/>
      <c r="QX128"/>
      <c r="QY128"/>
      <c r="QZ128"/>
      <c r="RA128"/>
      <c r="RB128"/>
      <c r="RC128"/>
      <c r="RD128"/>
      <c r="RE128"/>
      <c r="RF128"/>
      <c r="RG128"/>
      <c r="RH128"/>
      <c r="RI128"/>
      <c r="RJ128"/>
      <c r="RK128"/>
      <c r="RL128"/>
      <c r="RM128"/>
      <c r="RN128"/>
      <c r="RO128"/>
      <c r="RP128"/>
      <c r="RQ128"/>
      <c r="RR128"/>
      <c r="RS128"/>
      <c r="RT128"/>
      <c r="RU128"/>
      <c r="RV128"/>
      <c r="RW128"/>
      <c r="RX128"/>
      <c r="RY128"/>
      <c r="RZ128"/>
      <c r="SA128"/>
      <c r="SB128"/>
      <c r="SC128"/>
      <c r="SD128"/>
      <c r="SE128"/>
      <c r="SF128"/>
      <c r="SG128"/>
      <c r="SH128"/>
      <c r="SI128"/>
      <c r="SJ128"/>
      <c r="SK128"/>
      <c r="SL128"/>
      <c r="SM128"/>
      <c r="SN128"/>
      <c r="SO128"/>
      <c r="SP128"/>
      <c r="SQ128"/>
      <c r="SR128"/>
      <c r="SS128"/>
      <c r="ST128"/>
      <c r="SU128"/>
      <c r="SV128"/>
      <c r="SW128"/>
      <c r="SX128"/>
      <c r="SY128"/>
      <c r="SZ128"/>
      <c r="TA128"/>
      <c r="TB128"/>
      <c r="TC128"/>
      <c r="TD128"/>
      <c r="TE128"/>
      <c r="TF128"/>
      <c r="TG128"/>
      <c r="TH128"/>
      <c r="TI128"/>
      <c r="TJ128"/>
      <c r="TK128"/>
      <c r="TL128"/>
      <c r="TM128"/>
      <c r="TN128"/>
      <c r="TO128"/>
      <c r="TP128"/>
      <c r="TQ128"/>
      <c r="TR128"/>
      <c r="TS128"/>
      <c r="TT128"/>
      <c r="TU128"/>
      <c r="TV128"/>
      <c r="TW128"/>
      <c r="TX128"/>
      <c r="TY128"/>
      <c r="TZ128"/>
      <c r="UA128"/>
      <c r="UB128"/>
      <c r="UC128"/>
      <c r="UD128"/>
      <c r="UE128"/>
      <c r="UF128"/>
      <c r="UG128"/>
      <c r="UH128"/>
      <c r="UI128"/>
      <c r="UJ128"/>
      <c r="UK128"/>
      <c r="UL128"/>
      <c r="UM128"/>
      <c r="UN128"/>
      <c r="UO128"/>
      <c r="UP128"/>
      <c r="UQ128"/>
      <c r="UR128"/>
      <c r="US128"/>
      <c r="UT128"/>
      <c r="UU128"/>
      <c r="UV128"/>
      <c r="UW128"/>
      <c r="UX128"/>
      <c r="UY128"/>
      <c r="UZ128"/>
      <c r="VA128"/>
      <c r="VB128"/>
      <c r="VC128"/>
      <c r="VD128"/>
      <c r="VE128"/>
      <c r="VF128"/>
      <c r="VG128"/>
      <c r="VH128"/>
      <c r="VI128"/>
      <c r="VJ128"/>
      <c r="VK128"/>
      <c r="VL128"/>
      <c r="VM128"/>
      <c r="VN128"/>
      <c r="VO128"/>
      <c r="VP128"/>
      <c r="VQ128"/>
      <c r="VR128"/>
      <c r="VS128"/>
      <c r="VT128"/>
      <c r="VU128"/>
      <c r="VV128"/>
      <c r="VW128"/>
      <c r="VX128"/>
      <c r="VY128"/>
      <c r="VZ128"/>
      <c r="WA128"/>
      <c r="WB128"/>
      <c r="WC128"/>
      <c r="WD128"/>
      <c r="WE128"/>
      <c r="WF128"/>
      <c r="WG128"/>
    </row>
    <row r="129" spans="1:605" ht="12.75" customHeight="1">
      <c r="B129" s="7" t="s">
        <v>96</v>
      </c>
    </row>
    <row r="130" spans="1:605" s="12" customFormat="1" ht="12.75" customHeight="1">
      <c r="A130" s="9" t="s">
        <v>168</v>
      </c>
      <c r="B130" s="10" t="s">
        <v>147</v>
      </c>
      <c r="C130" s="11" t="str">
        <f>"60"</f>
        <v>60</v>
      </c>
      <c r="D130" s="11">
        <v>0.47</v>
      </c>
      <c r="E130" s="11">
        <v>0</v>
      </c>
      <c r="F130" s="11">
        <v>0.06</v>
      </c>
      <c r="G130" s="11">
        <v>0.06</v>
      </c>
      <c r="H130" s="11">
        <v>2.06</v>
      </c>
      <c r="I130" s="25">
        <v>9.3668399999999998</v>
      </c>
      <c r="J130" s="11">
        <v>0</v>
      </c>
      <c r="K130" s="11">
        <v>0</v>
      </c>
      <c r="L130" s="11">
        <v>0</v>
      </c>
      <c r="M130" s="11">
        <v>0</v>
      </c>
      <c r="N130" s="11">
        <v>1.41</v>
      </c>
      <c r="O130" s="11">
        <v>0.06</v>
      </c>
      <c r="P130" s="11">
        <v>0.59</v>
      </c>
      <c r="Q130" s="11">
        <v>0</v>
      </c>
      <c r="R130" s="11">
        <v>0</v>
      </c>
      <c r="S130" s="11">
        <v>0.06</v>
      </c>
      <c r="T130" s="11">
        <v>0.28999999999999998</v>
      </c>
      <c r="U130" s="11">
        <v>4.7</v>
      </c>
      <c r="V130" s="11">
        <v>82.91</v>
      </c>
      <c r="W130" s="11">
        <v>13.52</v>
      </c>
      <c r="X130" s="11">
        <v>8.23</v>
      </c>
      <c r="Y130" s="11">
        <v>24.7</v>
      </c>
      <c r="Z130" s="11">
        <v>0.35</v>
      </c>
      <c r="AA130" s="11">
        <v>0</v>
      </c>
      <c r="AB130" s="11">
        <v>35.28</v>
      </c>
      <c r="AC130" s="11">
        <v>6</v>
      </c>
      <c r="AD130" s="11">
        <v>0.06</v>
      </c>
      <c r="AE130" s="11">
        <v>0.02</v>
      </c>
      <c r="AF130" s="11">
        <v>0.02</v>
      </c>
      <c r="AG130" s="11">
        <v>0.12</v>
      </c>
      <c r="AH130" s="11">
        <v>0.18</v>
      </c>
      <c r="AI130" s="11">
        <v>5.88</v>
      </c>
      <c r="AJ130" s="12">
        <v>0</v>
      </c>
      <c r="AK130" s="12">
        <v>15.88</v>
      </c>
      <c r="AL130" s="12">
        <v>12.35</v>
      </c>
      <c r="AM130" s="12">
        <v>17.64</v>
      </c>
      <c r="AN130" s="12">
        <v>15.29</v>
      </c>
      <c r="AO130" s="12">
        <v>3.53</v>
      </c>
      <c r="AP130" s="12">
        <v>12.35</v>
      </c>
      <c r="AQ130" s="12">
        <v>2.94</v>
      </c>
      <c r="AR130" s="12">
        <v>10</v>
      </c>
      <c r="AS130" s="12">
        <v>15.29</v>
      </c>
      <c r="AT130" s="12">
        <v>26.46</v>
      </c>
      <c r="AU130" s="12">
        <v>31.16</v>
      </c>
      <c r="AV130" s="12">
        <v>5.88</v>
      </c>
      <c r="AW130" s="12">
        <v>16.46</v>
      </c>
      <c r="AX130" s="12">
        <v>82.32</v>
      </c>
      <c r="AY130" s="12">
        <v>0</v>
      </c>
      <c r="AZ130" s="12">
        <v>10</v>
      </c>
      <c r="BA130" s="12">
        <v>15.88</v>
      </c>
      <c r="BB130" s="12">
        <v>12.35</v>
      </c>
      <c r="BC130" s="12">
        <v>4.12</v>
      </c>
      <c r="BD130" s="12">
        <v>0</v>
      </c>
      <c r="BE130" s="12">
        <v>0</v>
      </c>
      <c r="BF130" s="12">
        <v>0</v>
      </c>
      <c r="BG130" s="12">
        <v>0</v>
      </c>
      <c r="BH130" s="12">
        <v>0</v>
      </c>
      <c r="BI130" s="12">
        <v>0</v>
      </c>
      <c r="BJ130" s="12">
        <v>0</v>
      </c>
      <c r="BK130" s="12">
        <v>0</v>
      </c>
      <c r="BL130" s="12">
        <v>0</v>
      </c>
      <c r="BM130" s="12">
        <v>0</v>
      </c>
      <c r="BN130" s="12">
        <v>0</v>
      </c>
      <c r="BO130" s="12">
        <v>0</v>
      </c>
      <c r="BP130" s="12">
        <v>0</v>
      </c>
      <c r="BQ130" s="12">
        <v>0</v>
      </c>
      <c r="BR130" s="12">
        <v>0</v>
      </c>
      <c r="BS130" s="12">
        <v>0</v>
      </c>
      <c r="BT130" s="12">
        <v>0</v>
      </c>
      <c r="BU130" s="12">
        <v>0</v>
      </c>
      <c r="BV130" s="12">
        <v>0</v>
      </c>
      <c r="BW130" s="12">
        <v>0</v>
      </c>
      <c r="BX130" s="12">
        <v>0</v>
      </c>
      <c r="BY130" s="12">
        <v>0</v>
      </c>
      <c r="BZ130" s="12">
        <v>0</v>
      </c>
      <c r="CA130" s="12">
        <v>0</v>
      </c>
      <c r="CB130" s="12">
        <v>57</v>
      </c>
      <c r="IV130"/>
      <c r="IW130"/>
      <c r="IX130"/>
      <c r="IY130"/>
      <c r="IZ130"/>
      <c r="JA130"/>
      <c r="JB130"/>
      <c r="JC130"/>
      <c r="JD130"/>
      <c r="JE130"/>
      <c r="JF130"/>
      <c r="JG130"/>
      <c r="JH130"/>
      <c r="JI130"/>
      <c r="JJ130"/>
      <c r="JK130"/>
      <c r="JL130"/>
      <c r="JM130"/>
      <c r="JN130"/>
      <c r="JO130"/>
      <c r="JP130"/>
      <c r="JQ130"/>
      <c r="JR130"/>
      <c r="JS130"/>
      <c r="JT130"/>
      <c r="JU130"/>
      <c r="JV130"/>
      <c r="JW130"/>
      <c r="JX130"/>
      <c r="JY130"/>
      <c r="JZ130"/>
      <c r="KA130"/>
      <c r="KB130"/>
      <c r="KC130"/>
      <c r="KD130"/>
      <c r="KE130"/>
      <c r="KF130"/>
      <c r="KG130"/>
      <c r="KH130"/>
      <c r="KI130"/>
      <c r="KJ130"/>
      <c r="KK130"/>
      <c r="KL130"/>
      <c r="KM130"/>
      <c r="KN130"/>
      <c r="KO130"/>
      <c r="KP130"/>
      <c r="KQ130"/>
      <c r="KR130"/>
      <c r="KS130"/>
      <c r="KT130"/>
      <c r="KU130"/>
      <c r="KV130"/>
      <c r="KW130"/>
      <c r="KX130"/>
      <c r="KY130"/>
      <c r="KZ130"/>
      <c r="LA130"/>
      <c r="LB130"/>
      <c r="LC130"/>
      <c r="LD130"/>
      <c r="LE130"/>
      <c r="LF130"/>
      <c r="LG130"/>
      <c r="LH130"/>
      <c r="LI130"/>
      <c r="LJ130"/>
      <c r="LK130"/>
      <c r="LL130"/>
      <c r="LM130"/>
      <c r="LN130"/>
      <c r="LO130"/>
      <c r="LP130"/>
      <c r="LQ130"/>
      <c r="LR130"/>
      <c r="LS130"/>
      <c r="LT130"/>
      <c r="LU130"/>
      <c r="LV130"/>
      <c r="LW130"/>
      <c r="LX130"/>
      <c r="LY130"/>
      <c r="LZ130"/>
      <c r="MA130"/>
      <c r="MB130"/>
      <c r="MC130"/>
      <c r="MD130"/>
      <c r="ME130"/>
      <c r="MF130"/>
      <c r="MG130"/>
      <c r="MH130"/>
      <c r="MI130"/>
      <c r="MJ130"/>
      <c r="MK130"/>
      <c r="ML130"/>
      <c r="MM130"/>
      <c r="MN130"/>
      <c r="MO130"/>
      <c r="MP130"/>
      <c r="MQ130"/>
      <c r="MR130"/>
      <c r="MS130"/>
      <c r="MT130"/>
      <c r="MU130"/>
      <c r="MV130"/>
      <c r="MW130"/>
      <c r="MX130"/>
      <c r="MY130"/>
      <c r="MZ130"/>
      <c r="NA130"/>
      <c r="NB130"/>
      <c r="NC130"/>
      <c r="ND130"/>
      <c r="NE130"/>
      <c r="NF130"/>
      <c r="NG130"/>
      <c r="NH130"/>
      <c r="NI130"/>
      <c r="NJ130"/>
      <c r="NK130"/>
      <c r="NL130"/>
      <c r="NM130"/>
      <c r="NN130"/>
      <c r="NO130"/>
      <c r="NP130"/>
      <c r="NQ130"/>
      <c r="NR130"/>
      <c r="NS130"/>
      <c r="NT130"/>
      <c r="NU130"/>
      <c r="NV130"/>
      <c r="NW130"/>
      <c r="NX130"/>
      <c r="NY130"/>
      <c r="NZ130"/>
      <c r="OA130"/>
      <c r="OB130"/>
      <c r="OC130"/>
      <c r="OD130"/>
      <c r="OE130"/>
      <c r="OF130"/>
      <c r="OG130"/>
      <c r="OH130"/>
      <c r="OI130"/>
      <c r="OJ130"/>
      <c r="OK130"/>
      <c r="OL130"/>
      <c r="OM130"/>
      <c r="ON130"/>
      <c r="OO130"/>
      <c r="OP130"/>
      <c r="OQ130"/>
      <c r="OR130"/>
      <c r="OS130"/>
      <c r="OT130"/>
      <c r="OU130"/>
      <c r="OV130"/>
      <c r="OW130"/>
      <c r="OX130"/>
      <c r="OY130"/>
      <c r="OZ130"/>
      <c r="PA130"/>
      <c r="PB130"/>
      <c r="PC130"/>
      <c r="PD130"/>
      <c r="PE130"/>
      <c r="PF130"/>
      <c r="PG130"/>
      <c r="PH130"/>
      <c r="PI130"/>
      <c r="PJ130"/>
      <c r="PK130"/>
      <c r="PL130"/>
      <c r="PM130"/>
      <c r="PN130"/>
      <c r="PO130"/>
      <c r="PP130"/>
      <c r="PQ130"/>
      <c r="PR130"/>
      <c r="PS130"/>
      <c r="PT130"/>
      <c r="PU130"/>
      <c r="PV130"/>
      <c r="PW130"/>
      <c r="PX130"/>
      <c r="PY130"/>
      <c r="PZ130"/>
      <c r="QA130"/>
      <c r="QB130"/>
      <c r="QC130"/>
      <c r="QD130"/>
      <c r="QE130"/>
      <c r="QF130"/>
      <c r="QG130"/>
      <c r="QH130"/>
      <c r="QI130"/>
      <c r="QJ130"/>
      <c r="QK130"/>
      <c r="QL130"/>
      <c r="QM130"/>
      <c r="QN130"/>
      <c r="QO130"/>
      <c r="QP130"/>
      <c r="QQ130"/>
      <c r="QR130"/>
      <c r="QS130"/>
      <c r="QT130"/>
      <c r="QU130"/>
      <c r="QV130"/>
      <c r="QW130"/>
      <c r="QX130"/>
      <c r="QY130"/>
      <c r="QZ130"/>
      <c r="RA130"/>
      <c r="RB130"/>
      <c r="RC130"/>
      <c r="RD130"/>
      <c r="RE130"/>
      <c r="RF130"/>
      <c r="RG130"/>
      <c r="RH130"/>
      <c r="RI130"/>
      <c r="RJ130"/>
      <c r="RK130"/>
      <c r="RL130"/>
      <c r="RM130"/>
      <c r="RN130"/>
      <c r="RO130"/>
      <c r="RP130"/>
      <c r="RQ130"/>
      <c r="RR130"/>
      <c r="RS130"/>
      <c r="RT130"/>
      <c r="RU130"/>
      <c r="RV130"/>
      <c r="RW130"/>
      <c r="RX130"/>
      <c r="RY130"/>
      <c r="RZ130"/>
      <c r="SA130"/>
      <c r="SB130"/>
      <c r="SC130"/>
      <c r="SD130"/>
      <c r="SE130"/>
      <c r="SF130"/>
      <c r="SG130"/>
      <c r="SH130"/>
      <c r="SI130"/>
      <c r="SJ130"/>
      <c r="SK130"/>
      <c r="SL130"/>
      <c r="SM130"/>
      <c r="SN130"/>
      <c r="SO130"/>
      <c r="SP130"/>
      <c r="SQ130"/>
      <c r="SR130"/>
      <c r="SS130"/>
      <c r="ST130"/>
      <c r="SU130"/>
      <c r="SV130"/>
      <c r="SW130"/>
      <c r="SX130"/>
      <c r="SY130"/>
      <c r="SZ130"/>
      <c r="TA130"/>
      <c r="TB130"/>
      <c r="TC130"/>
      <c r="TD130"/>
      <c r="TE130"/>
      <c r="TF130"/>
      <c r="TG130"/>
      <c r="TH130"/>
      <c r="TI130"/>
      <c r="TJ130"/>
      <c r="TK130"/>
      <c r="TL130"/>
      <c r="TM130"/>
      <c r="TN130"/>
      <c r="TO130"/>
      <c r="TP130"/>
      <c r="TQ130"/>
      <c r="TR130"/>
      <c r="TS130"/>
      <c r="TT130"/>
      <c r="TU130"/>
      <c r="TV130"/>
      <c r="TW130"/>
      <c r="TX130"/>
      <c r="TY130"/>
      <c r="TZ130"/>
      <c r="UA130"/>
      <c r="UB130"/>
      <c r="UC130"/>
      <c r="UD130"/>
      <c r="UE130"/>
      <c r="UF130"/>
      <c r="UG130"/>
      <c r="UH130"/>
      <c r="UI130"/>
      <c r="UJ130"/>
      <c r="UK130"/>
      <c r="UL130"/>
      <c r="UM130"/>
      <c r="UN130"/>
      <c r="UO130"/>
      <c r="UP130"/>
      <c r="UQ130"/>
      <c r="UR130"/>
      <c r="US130"/>
      <c r="UT130"/>
      <c r="UU130"/>
      <c r="UV130"/>
      <c r="UW130"/>
      <c r="UX130"/>
      <c r="UY130"/>
      <c r="UZ130"/>
      <c r="VA130"/>
      <c r="VB130"/>
      <c r="VC130"/>
      <c r="VD130"/>
      <c r="VE130"/>
      <c r="VF130"/>
      <c r="VG130"/>
      <c r="VH130"/>
      <c r="VI130"/>
      <c r="VJ130"/>
      <c r="VK130"/>
      <c r="VL130"/>
      <c r="VM130"/>
      <c r="VN130"/>
      <c r="VO130"/>
      <c r="VP130"/>
      <c r="VQ130"/>
      <c r="VR130"/>
      <c r="VS130"/>
      <c r="VT130"/>
      <c r="VU130"/>
      <c r="VV130"/>
      <c r="VW130"/>
      <c r="VX130"/>
      <c r="VY130"/>
      <c r="VZ130"/>
      <c r="WA130"/>
      <c r="WB130"/>
      <c r="WC130"/>
      <c r="WD130"/>
      <c r="WE130"/>
      <c r="WF130"/>
      <c r="WG130"/>
    </row>
    <row r="131" spans="1:605" s="12" customFormat="1" ht="12.75" customHeight="1">
      <c r="A131" s="9" t="str">
        <f>"7/2"</f>
        <v>7/2</v>
      </c>
      <c r="B131" s="10" t="s">
        <v>148</v>
      </c>
      <c r="C131" s="11" t="str">
        <f>"250"</f>
        <v>250</v>
      </c>
      <c r="D131" s="11">
        <v>1.93</v>
      </c>
      <c r="E131" s="11">
        <v>0</v>
      </c>
      <c r="F131" s="11">
        <v>3.03</v>
      </c>
      <c r="G131" s="11">
        <v>2.69</v>
      </c>
      <c r="H131" s="11">
        <v>10.02</v>
      </c>
      <c r="I131" s="25">
        <v>71.502172099999996</v>
      </c>
      <c r="J131" s="11">
        <v>0.79</v>
      </c>
      <c r="K131" s="11">
        <v>1.63</v>
      </c>
      <c r="L131" s="11">
        <v>0</v>
      </c>
      <c r="M131" s="11">
        <v>0</v>
      </c>
      <c r="N131" s="11">
        <v>4.53</v>
      </c>
      <c r="O131" s="11">
        <v>3.5</v>
      </c>
      <c r="P131" s="11">
        <v>1.99</v>
      </c>
      <c r="Q131" s="11">
        <v>0</v>
      </c>
      <c r="R131" s="11">
        <v>0</v>
      </c>
      <c r="S131" s="11">
        <v>0.33</v>
      </c>
      <c r="T131" s="11">
        <v>1.46</v>
      </c>
      <c r="U131" s="11">
        <v>207.93</v>
      </c>
      <c r="V131" s="11">
        <v>331.58</v>
      </c>
      <c r="W131" s="11">
        <v>39.630000000000003</v>
      </c>
      <c r="X131" s="11">
        <v>19.47</v>
      </c>
      <c r="Y131" s="11">
        <v>43.22</v>
      </c>
      <c r="Z131" s="11">
        <v>0.68</v>
      </c>
      <c r="AA131" s="11">
        <v>3</v>
      </c>
      <c r="AB131" s="11">
        <v>1215.5999999999999</v>
      </c>
      <c r="AC131" s="11">
        <v>257.98</v>
      </c>
      <c r="AD131" s="11">
        <v>1.27</v>
      </c>
      <c r="AE131" s="11">
        <v>0.04</v>
      </c>
      <c r="AF131" s="11">
        <v>0.05</v>
      </c>
      <c r="AG131" s="11">
        <v>0.73</v>
      </c>
      <c r="AH131" s="11">
        <v>1.23</v>
      </c>
      <c r="AI131" s="11">
        <v>13.88</v>
      </c>
      <c r="AJ131" s="12">
        <v>0</v>
      </c>
      <c r="AK131" s="12">
        <v>93.65</v>
      </c>
      <c r="AL131" s="12">
        <v>79.650000000000006</v>
      </c>
      <c r="AM131" s="12">
        <v>132.4</v>
      </c>
      <c r="AN131" s="12">
        <v>132.99</v>
      </c>
      <c r="AO131" s="12">
        <v>40.54</v>
      </c>
      <c r="AP131" s="12">
        <v>79.97</v>
      </c>
      <c r="AQ131" s="12">
        <v>22.23</v>
      </c>
      <c r="AR131" s="12">
        <v>83.92</v>
      </c>
      <c r="AS131" s="12">
        <v>115.18</v>
      </c>
      <c r="AT131" s="12">
        <v>143.27000000000001</v>
      </c>
      <c r="AU131" s="12">
        <v>222.86</v>
      </c>
      <c r="AV131" s="12">
        <v>55.15</v>
      </c>
      <c r="AW131" s="12">
        <v>87</v>
      </c>
      <c r="AX131" s="12">
        <v>396.46</v>
      </c>
      <c r="AY131" s="12">
        <v>0</v>
      </c>
      <c r="AZ131" s="12">
        <v>85.61</v>
      </c>
      <c r="BA131" s="12">
        <v>86.34</v>
      </c>
      <c r="BB131" s="12">
        <v>71.400000000000006</v>
      </c>
      <c r="BC131" s="12">
        <v>30.13</v>
      </c>
      <c r="BD131" s="12">
        <v>0</v>
      </c>
      <c r="BE131" s="12">
        <v>0</v>
      </c>
      <c r="BF131" s="12">
        <v>0</v>
      </c>
      <c r="BG131" s="12">
        <v>0</v>
      </c>
      <c r="BH131" s="12">
        <v>0</v>
      </c>
      <c r="BI131" s="12">
        <v>0</v>
      </c>
      <c r="BJ131" s="12">
        <v>0</v>
      </c>
      <c r="BK131" s="12">
        <v>0.16</v>
      </c>
      <c r="BL131" s="12">
        <v>0</v>
      </c>
      <c r="BM131" s="12">
        <v>0.09</v>
      </c>
      <c r="BN131" s="12">
        <v>0.01</v>
      </c>
      <c r="BO131" s="12">
        <v>0.02</v>
      </c>
      <c r="BP131" s="12">
        <v>0</v>
      </c>
      <c r="BQ131" s="12">
        <v>0</v>
      </c>
      <c r="BR131" s="12">
        <v>0</v>
      </c>
      <c r="BS131" s="12">
        <v>0.56000000000000005</v>
      </c>
      <c r="BT131" s="12">
        <v>0</v>
      </c>
      <c r="BU131" s="12">
        <v>0</v>
      </c>
      <c r="BV131" s="12">
        <v>1.5</v>
      </c>
      <c r="BW131" s="12">
        <v>0</v>
      </c>
      <c r="BX131" s="12">
        <v>0</v>
      </c>
      <c r="BY131" s="12">
        <v>0</v>
      </c>
      <c r="BZ131" s="12">
        <v>0</v>
      </c>
      <c r="CA131" s="12">
        <v>0</v>
      </c>
      <c r="CB131" s="12">
        <v>299.11</v>
      </c>
      <c r="IV131"/>
      <c r="IW131"/>
      <c r="IX131"/>
      <c r="IY131"/>
      <c r="IZ131"/>
      <c r="JA131"/>
      <c r="JB131"/>
      <c r="JC131"/>
      <c r="JD131"/>
      <c r="JE131"/>
      <c r="JF131"/>
      <c r="JG131"/>
      <c r="JH131"/>
      <c r="JI131"/>
      <c r="JJ131"/>
      <c r="JK131"/>
      <c r="JL131"/>
      <c r="JM131"/>
      <c r="JN131"/>
      <c r="JO131"/>
      <c r="JP131"/>
      <c r="JQ131"/>
      <c r="JR131"/>
      <c r="JS131"/>
      <c r="JT131"/>
      <c r="JU131"/>
      <c r="JV131"/>
      <c r="JW131"/>
      <c r="JX131"/>
      <c r="JY131"/>
      <c r="JZ131"/>
      <c r="KA131"/>
      <c r="KB131"/>
      <c r="KC131"/>
      <c r="KD131"/>
      <c r="KE131"/>
      <c r="KF131"/>
      <c r="KG131"/>
      <c r="KH131"/>
      <c r="KI131"/>
      <c r="KJ131"/>
      <c r="KK131"/>
      <c r="KL131"/>
      <c r="KM131"/>
      <c r="KN131"/>
      <c r="KO131"/>
      <c r="KP131"/>
      <c r="KQ131"/>
      <c r="KR131"/>
      <c r="KS131"/>
      <c r="KT131"/>
      <c r="KU131"/>
      <c r="KV131"/>
      <c r="KW131"/>
      <c r="KX131"/>
      <c r="KY131"/>
      <c r="KZ131"/>
      <c r="LA131"/>
      <c r="LB131"/>
      <c r="LC131"/>
      <c r="LD131"/>
      <c r="LE131"/>
      <c r="LF131"/>
      <c r="LG131"/>
      <c r="LH131"/>
      <c r="LI131"/>
      <c r="LJ131"/>
      <c r="LK131"/>
      <c r="LL131"/>
      <c r="LM131"/>
      <c r="LN131"/>
      <c r="LO131"/>
      <c r="LP131"/>
      <c r="LQ131"/>
      <c r="LR131"/>
      <c r="LS131"/>
      <c r="LT131"/>
      <c r="LU131"/>
      <c r="LV131"/>
      <c r="LW131"/>
      <c r="LX131"/>
      <c r="LY131"/>
      <c r="LZ131"/>
      <c r="MA131"/>
      <c r="MB131"/>
      <c r="MC131"/>
      <c r="MD131"/>
      <c r="ME131"/>
      <c r="MF131"/>
      <c r="MG131"/>
      <c r="MH131"/>
      <c r="MI131"/>
      <c r="MJ131"/>
      <c r="MK131"/>
      <c r="ML131"/>
      <c r="MM131"/>
      <c r="MN131"/>
      <c r="MO131"/>
      <c r="MP131"/>
      <c r="MQ131"/>
      <c r="MR131"/>
      <c r="MS131"/>
      <c r="MT131"/>
      <c r="MU131"/>
      <c r="MV131"/>
      <c r="MW131"/>
      <c r="MX131"/>
      <c r="MY131"/>
      <c r="MZ131"/>
      <c r="NA131"/>
      <c r="NB131"/>
      <c r="NC131"/>
      <c r="ND131"/>
      <c r="NE131"/>
      <c r="NF131"/>
      <c r="NG131"/>
      <c r="NH131"/>
      <c r="NI131"/>
      <c r="NJ131"/>
      <c r="NK131"/>
      <c r="NL131"/>
      <c r="NM131"/>
      <c r="NN131"/>
      <c r="NO131"/>
      <c r="NP131"/>
      <c r="NQ131"/>
      <c r="NR131"/>
      <c r="NS131"/>
      <c r="NT131"/>
      <c r="NU131"/>
      <c r="NV131"/>
      <c r="NW131"/>
      <c r="NX131"/>
      <c r="NY131"/>
      <c r="NZ131"/>
      <c r="OA131"/>
      <c r="OB131"/>
      <c r="OC131"/>
      <c r="OD131"/>
      <c r="OE131"/>
      <c r="OF131"/>
      <c r="OG131"/>
      <c r="OH131"/>
      <c r="OI131"/>
      <c r="OJ131"/>
      <c r="OK131"/>
      <c r="OL131"/>
      <c r="OM131"/>
      <c r="ON131"/>
      <c r="OO131"/>
      <c r="OP131"/>
      <c r="OQ131"/>
      <c r="OR131"/>
      <c r="OS131"/>
      <c r="OT131"/>
      <c r="OU131"/>
      <c r="OV131"/>
      <c r="OW131"/>
      <c r="OX131"/>
      <c r="OY131"/>
      <c r="OZ131"/>
      <c r="PA131"/>
      <c r="PB131"/>
      <c r="PC131"/>
      <c r="PD131"/>
      <c r="PE131"/>
      <c r="PF131"/>
      <c r="PG131"/>
      <c r="PH131"/>
      <c r="PI131"/>
      <c r="PJ131"/>
      <c r="PK131"/>
      <c r="PL131"/>
      <c r="PM131"/>
      <c r="PN131"/>
      <c r="PO131"/>
      <c r="PP131"/>
      <c r="PQ131"/>
      <c r="PR131"/>
      <c r="PS131"/>
      <c r="PT131"/>
      <c r="PU131"/>
      <c r="PV131"/>
      <c r="PW131"/>
      <c r="PX131"/>
      <c r="PY131"/>
      <c r="PZ131"/>
      <c r="QA131"/>
      <c r="QB131"/>
      <c r="QC131"/>
      <c r="QD131"/>
      <c r="QE131"/>
      <c r="QF131"/>
      <c r="QG131"/>
      <c r="QH131"/>
      <c r="QI131"/>
      <c r="QJ131"/>
      <c r="QK131"/>
      <c r="QL131"/>
      <c r="QM131"/>
      <c r="QN131"/>
      <c r="QO131"/>
      <c r="QP131"/>
      <c r="QQ131"/>
      <c r="QR131"/>
      <c r="QS131"/>
      <c r="QT131"/>
      <c r="QU131"/>
      <c r="QV131"/>
      <c r="QW131"/>
      <c r="QX131"/>
      <c r="QY131"/>
      <c r="QZ131"/>
      <c r="RA131"/>
      <c r="RB131"/>
      <c r="RC131"/>
      <c r="RD131"/>
      <c r="RE131"/>
      <c r="RF131"/>
      <c r="RG131"/>
      <c r="RH131"/>
      <c r="RI131"/>
      <c r="RJ131"/>
      <c r="RK131"/>
      <c r="RL131"/>
      <c r="RM131"/>
      <c r="RN131"/>
      <c r="RO131"/>
      <c r="RP131"/>
      <c r="RQ131"/>
      <c r="RR131"/>
      <c r="RS131"/>
      <c r="RT131"/>
      <c r="RU131"/>
      <c r="RV131"/>
      <c r="RW131"/>
      <c r="RX131"/>
      <c r="RY131"/>
      <c r="RZ131"/>
      <c r="SA131"/>
      <c r="SB131"/>
      <c r="SC131"/>
      <c r="SD131"/>
      <c r="SE131"/>
      <c r="SF131"/>
      <c r="SG131"/>
      <c r="SH131"/>
      <c r="SI131"/>
      <c r="SJ131"/>
      <c r="SK131"/>
      <c r="SL131"/>
      <c r="SM131"/>
      <c r="SN131"/>
      <c r="SO131"/>
      <c r="SP131"/>
      <c r="SQ131"/>
      <c r="SR131"/>
      <c r="SS131"/>
      <c r="ST131"/>
      <c r="SU131"/>
      <c r="SV131"/>
      <c r="SW131"/>
      <c r="SX131"/>
      <c r="SY131"/>
      <c r="SZ131"/>
      <c r="TA131"/>
      <c r="TB131"/>
      <c r="TC131"/>
      <c r="TD131"/>
      <c r="TE131"/>
      <c r="TF131"/>
      <c r="TG131"/>
      <c r="TH131"/>
      <c r="TI131"/>
      <c r="TJ131"/>
      <c r="TK131"/>
      <c r="TL131"/>
      <c r="TM131"/>
      <c r="TN131"/>
      <c r="TO131"/>
      <c r="TP131"/>
      <c r="TQ131"/>
      <c r="TR131"/>
      <c r="TS131"/>
      <c r="TT131"/>
      <c r="TU131"/>
      <c r="TV131"/>
      <c r="TW131"/>
      <c r="TX131"/>
      <c r="TY131"/>
      <c r="TZ131"/>
      <c r="UA131"/>
      <c r="UB131"/>
      <c r="UC131"/>
      <c r="UD131"/>
      <c r="UE131"/>
      <c r="UF131"/>
      <c r="UG131"/>
      <c r="UH131"/>
      <c r="UI131"/>
      <c r="UJ131"/>
      <c r="UK131"/>
      <c r="UL131"/>
      <c r="UM131"/>
      <c r="UN131"/>
      <c r="UO131"/>
      <c r="UP131"/>
      <c r="UQ131"/>
      <c r="UR131"/>
      <c r="US131"/>
      <c r="UT131"/>
      <c r="UU131"/>
      <c r="UV131"/>
      <c r="UW131"/>
      <c r="UX131"/>
      <c r="UY131"/>
      <c r="UZ131"/>
      <c r="VA131"/>
      <c r="VB131"/>
      <c r="VC131"/>
      <c r="VD131"/>
      <c r="VE131"/>
      <c r="VF131"/>
      <c r="VG131"/>
      <c r="VH131"/>
      <c r="VI131"/>
      <c r="VJ131"/>
      <c r="VK131"/>
      <c r="VL131"/>
      <c r="VM131"/>
      <c r="VN131"/>
      <c r="VO131"/>
      <c r="VP131"/>
      <c r="VQ131"/>
      <c r="VR131"/>
      <c r="VS131"/>
      <c r="VT131"/>
      <c r="VU131"/>
      <c r="VV131"/>
      <c r="VW131"/>
      <c r="VX131"/>
      <c r="VY131"/>
      <c r="VZ131"/>
      <c r="WA131"/>
      <c r="WB131"/>
      <c r="WC131"/>
      <c r="WD131"/>
      <c r="WE131"/>
      <c r="WF131"/>
      <c r="WG131"/>
    </row>
    <row r="132" spans="1:605" s="12" customFormat="1" ht="12.75" customHeight="1">
      <c r="A132" s="9" t="str">
        <f>"8/7"</f>
        <v>8/7</v>
      </c>
      <c r="B132" s="10" t="s">
        <v>149</v>
      </c>
      <c r="C132" s="11" t="str">
        <f>"90"</f>
        <v>90</v>
      </c>
      <c r="D132" s="11">
        <v>16.52</v>
      </c>
      <c r="E132" s="11">
        <v>16.29</v>
      </c>
      <c r="F132" s="11">
        <v>11.12</v>
      </c>
      <c r="G132" s="11">
        <v>4.29</v>
      </c>
      <c r="H132" s="11">
        <v>2.23</v>
      </c>
      <c r="I132" s="25">
        <v>175.00170315789484</v>
      </c>
      <c r="J132" s="11">
        <v>2.35</v>
      </c>
      <c r="K132" s="11">
        <v>3.08</v>
      </c>
      <c r="L132" s="11">
        <v>0</v>
      </c>
      <c r="M132" s="11">
        <v>0</v>
      </c>
      <c r="N132" s="11">
        <v>0.56999999999999995</v>
      </c>
      <c r="O132" s="11">
        <v>1.58</v>
      </c>
      <c r="P132" s="11">
        <v>0.08</v>
      </c>
      <c r="Q132" s="11">
        <v>0</v>
      </c>
      <c r="R132" s="11">
        <v>0</v>
      </c>
      <c r="S132" s="11">
        <v>0.01</v>
      </c>
      <c r="T132" s="11">
        <v>1.93</v>
      </c>
      <c r="U132" s="11">
        <v>90.47</v>
      </c>
      <c r="V132" s="11">
        <v>105.02</v>
      </c>
      <c r="W132" s="11">
        <v>23.41</v>
      </c>
      <c r="X132" s="11">
        <v>8.58</v>
      </c>
      <c r="Y132" s="11">
        <v>90.31</v>
      </c>
      <c r="Z132" s="11">
        <v>0.73</v>
      </c>
      <c r="AA132" s="11">
        <v>49.21</v>
      </c>
      <c r="AB132" s="11">
        <v>14.2</v>
      </c>
      <c r="AC132" s="11">
        <v>85.43</v>
      </c>
      <c r="AD132" s="11">
        <v>3.48</v>
      </c>
      <c r="AE132" s="11">
        <v>0.08</v>
      </c>
      <c r="AF132" s="11">
        <v>0.13</v>
      </c>
      <c r="AG132" s="11">
        <v>2.11</v>
      </c>
      <c r="AH132" s="11">
        <v>7.56</v>
      </c>
      <c r="AI132" s="11">
        <v>0.02</v>
      </c>
      <c r="AJ132" s="12">
        <v>0</v>
      </c>
      <c r="AK132" s="12">
        <v>987.98</v>
      </c>
      <c r="AL132" s="12">
        <v>759.17</v>
      </c>
      <c r="AM132" s="12">
        <v>1384.19</v>
      </c>
      <c r="AN132" s="12">
        <v>1533.44</v>
      </c>
      <c r="AO132" s="12">
        <v>453.46</v>
      </c>
      <c r="AP132" s="12">
        <v>884.33</v>
      </c>
      <c r="AQ132" s="12">
        <v>188.12</v>
      </c>
      <c r="AR132" s="12">
        <v>152.18</v>
      </c>
      <c r="AS132" s="12">
        <v>149.28</v>
      </c>
      <c r="AT132" s="12">
        <v>166.18</v>
      </c>
      <c r="AU132" s="12">
        <v>253.56</v>
      </c>
      <c r="AV132" s="12">
        <v>651.13</v>
      </c>
      <c r="AW132" s="12">
        <v>90.74</v>
      </c>
      <c r="AX132" s="12">
        <v>419.9</v>
      </c>
      <c r="AY132" s="12">
        <v>2.81</v>
      </c>
      <c r="AZ132" s="12">
        <v>99.68</v>
      </c>
      <c r="BA132" s="12">
        <v>196.54</v>
      </c>
      <c r="BB132" s="12">
        <v>114.91</v>
      </c>
      <c r="BC132" s="12">
        <v>65.02</v>
      </c>
      <c r="BD132" s="12">
        <v>0</v>
      </c>
      <c r="BE132" s="12">
        <v>0</v>
      </c>
      <c r="BF132" s="12">
        <v>0</v>
      </c>
      <c r="BG132" s="12">
        <v>0</v>
      </c>
      <c r="BH132" s="12">
        <v>0</v>
      </c>
      <c r="BI132" s="12">
        <v>0</v>
      </c>
      <c r="BJ132" s="12">
        <v>0</v>
      </c>
      <c r="BK132" s="12">
        <v>0.27</v>
      </c>
      <c r="BL132" s="12">
        <v>0</v>
      </c>
      <c r="BM132" s="12">
        <v>0.17</v>
      </c>
      <c r="BN132" s="12">
        <v>0.01</v>
      </c>
      <c r="BO132" s="12">
        <v>0.03</v>
      </c>
      <c r="BP132" s="12">
        <v>0</v>
      </c>
      <c r="BQ132" s="12">
        <v>0</v>
      </c>
      <c r="BR132" s="12">
        <v>0</v>
      </c>
      <c r="BS132" s="12">
        <v>1.01</v>
      </c>
      <c r="BT132" s="12">
        <v>0</v>
      </c>
      <c r="BU132" s="12">
        <v>0</v>
      </c>
      <c r="BV132" s="12">
        <v>2.5299999999999998</v>
      </c>
      <c r="BW132" s="12">
        <v>0</v>
      </c>
      <c r="BX132" s="12">
        <v>0</v>
      </c>
      <c r="BY132" s="12">
        <v>0</v>
      </c>
      <c r="BZ132" s="12">
        <v>0</v>
      </c>
      <c r="CA132" s="12">
        <v>0</v>
      </c>
      <c r="CB132" s="12">
        <v>83.22</v>
      </c>
      <c r="IV132"/>
      <c r="IW132"/>
      <c r="IX132"/>
      <c r="IY132"/>
      <c r="IZ132"/>
      <c r="JA132"/>
      <c r="JB132"/>
      <c r="JC132"/>
      <c r="JD132"/>
      <c r="JE132"/>
      <c r="JF132"/>
      <c r="JG132"/>
      <c r="JH132"/>
      <c r="JI132"/>
      <c r="JJ132"/>
      <c r="JK132"/>
      <c r="JL132"/>
      <c r="JM132"/>
      <c r="JN132"/>
      <c r="JO132"/>
      <c r="JP132"/>
      <c r="JQ132"/>
      <c r="JR132"/>
      <c r="JS132"/>
      <c r="JT132"/>
      <c r="JU132"/>
      <c r="JV132"/>
      <c r="JW132"/>
      <c r="JX132"/>
      <c r="JY132"/>
      <c r="JZ132"/>
      <c r="KA132"/>
      <c r="KB132"/>
      <c r="KC132"/>
      <c r="KD132"/>
      <c r="KE132"/>
      <c r="KF132"/>
      <c r="KG132"/>
      <c r="KH132"/>
      <c r="KI132"/>
      <c r="KJ132"/>
      <c r="KK132"/>
      <c r="KL132"/>
      <c r="KM132"/>
      <c r="KN132"/>
      <c r="KO132"/>
      <c r="KP132"/>
      <c r="KQ132"/>
      <c r="KR132"/>
      <c r="KS132"/>
      <c r="KT132"/>
      <c r="KU132"/>
      <c r="KV132"/>
      <c r="KW132"/>
      <c r="KX132"/>
      <c r="KY132"/>
      <c r="KZ132"/>
      <c r="LA132"/>
      <c r="LB132"/>
      <c r="LC132"/>
      <c r="LD132"/>
      <c r="LE132"/>
      <c r="LF132"/>
      <c r="LG132"/>
      <c r="LH132"/>
      <c r="LI132"/>
      <c r="LJ132"/>
      <c r="LK132"/>
      <c r="LL132"/>
      <c r="LM132"/>
      <c r="LN132"/>
      <c r="LO132"/>
      <c r="LP132"/>
      <c r="LQ132"/>
      <c r="LR132"/>
      <c r="LS132"/>
      <c r="LT132"/>
      <c r="LU132"/>
      <c r="LV132"/>
      <c r="LW132"/>
      <c r="LX132"/>
      <c r="LY132"/>
      <c r="LZ132"/>
      <c r="MA132"/>
      <c r="MB132"/>
      <c r="MC132"/>
      <c r="MD132"/>
      <c r="ME132"/>
      <c r="MF132"/>
      <c r="MG132"/>
      <c r="MH132"/>
      <c r="MI132"/>
      <c r="MJ132"/>
      <c r="MK132"/>
      <c r="ML132"/>
      <c r="MM132"/>
      <c r="MN132"/>
      <c r="MO132"/>
      <c r="MP132"/>
      <c r="MQ132"/>
      <c r="MR132"/>
      <c r="MS132"/>
      <c r="MT132"/>
      <c r="MU132"/>
      <c r="MV132"/>
      <c r="MW132"/>
      <c r="MX132"/>
      <c r="MY132"/>
      <c r="MZ132"/>
      <c r="NA132"/>
      <c r="NB132"/>
      <c r="NC132"/>
      <c r="ND132"/>
      <c r="NE132"/>
      <c r="NF132"/>
      <c r="NG132"/>
      <c r="NH132"/>
      <c r="NI132"/>
      <c r="NJ132"/>
      <c r="NK132"/>
      <c r="NL132"/>
      <c r="NM132"/>
      <c r="NN132"/>
      <c r="NO132"/>
      <c r="NP132"/>
      <c r="NQ132"/>
      <c r="NR132"/>
      <c r="NS132"/>
      <c r="NT132"/>
      <c r="NU132"/>
      <c r="NV132"/>
      <c r="NW132"/>
      <c r="NX132"/>
      <c r="NY132"/>
      <c r="NZ132"/>
      <c r="OA132"/>
      <c r="OB132"/>
      <c r="OC132"/>
      <c r="OD132"/>
      <c r="OE132"/>
      <c r="OF132"/>
      <c r="OG132"/>
      <c r="OH132"/>
      <c r="OI132"/>
      <c r="OJ132"/>
      <c r="OK132"/>
      <c r="OL132"/>
      <c r="OM132"/>
      <c r="ON132"/>
      <c r="OO132"/>
      <c r="OP132"/>
      <c r="OQ132"/>
      <c r="OR132"/>
      <c r="OS132"/>
      <c r="OT132"/>
      <c r="OU132"/>
      <c r="OV132"/>
      <c r="OW132"/>
      <c r="OX132"/>
      <c r="OY132"/>
      <c r="OZ132"/>
      <c r="PA132"/>
      <c r="PB132"/>
      <c r="PC132"/>
      <c r="PD132"/>
      <c r="PE132"/>
      <c r="PF132"/>
      <c r="PG132"/>
      <c r="PH132"/>
      <c r="PI132"/>
      <c r="PJ132"/>
      <c r="PK132"/>
      <c r="PL132"/>
      <c r="PM132"/>
      <c r="PN132"/>
      <c r="PO132"/>
      <c r="PP132"/>
      <c r="PQ132"/>
      <c r="PR132"/>
      <c r="PS132"/>
      <c r="PT132"/>
      <c r="PU132"/>
      <c r="PV132"/>
      <c r="PW132"/>
      <c r="PX132"/>
      <c r="PY132"/>
      <c r="PZ132"/>
      <c r="QA132"/>
      <c r="QB132"/>
      <c r="QC132"/>
      <c r="QD132"/>
      <c r="QE132"/>
      <c r="QF132"/>
      <c r="QG132"/>
      <c r="QH132"/>
      <c r="QI132"/>
      <c r="QJ132"/>
      <c r="QK132"/>
      <c r="QL132"/>
      <c r="QM132"/>
      <c r="QN132"/>
      <c r="QO132"/>
      <c r="QP132"/>
      <c r="QQ132"/>
      <c r="QR132"/>
      <c r="QS132"/>
      <c r="QT132"/>
      <c r="QU132"/>
      <c r="QV132"/>
      <c r="QW132"/>
      <c r="QX132"/>
      <c r="QY132"/>
      <c r="QZ132"/>
      <c r="RA132"/>
      <c r="RB132"/>
      <c r="RC132"/>
      <c r="RD132"/>
      <c r="RE132"/>
      <c r="RF132"/>
      <c r="RG132"/>
      <c r="RH132"/>
      <c r="RI132"/>
      <c r="RJ132"/>
      <c r="RK132"/>
      <c r="RL132"/>
      <c r="RM132"/>
      <c r="RN132"/>
      <c r="RO132"/>
      <c r="RP132"/>
      <c r="RQ132"/>
      <c r="RR132"/>
      <c r="RS132"/>
      <c r="RT132"/>
      <c r="RU132"/>
      <c r="RV132"/>
      <c r="RW132"/>
      <c r="RX132"/>
      <c r="RY132"/>
      <c r="RZ132"/>
      <c r="SA132"/>
      <c r="SB132"/>
      <c r="SC132"/>
      <c r="SD132"/>
      <c r="SE132"/>
      <c r="SF132"/>
      <c r="SG132"/>
      <c r="SH132"/>
      <c r="SI132"/>
      <c r="SJ132"/>
      <c r="SK132"/>
      <c r="SL132"/>
      <c r="SM132"/>
      <c r="SN132"/>
      <c r="SO132"/>
      <c r="SP132"/>
      <c r="SQ132"/>
      <c r="SR132"/>
      <c r="SS132"/>
      <c r="ST132"/>
      <c r="SU132"/>
      <c r="SV132"/>
      <c r="SW132"/>
      <c r="SX132"/>
      <c r="SY132"/>
      <c r="SZ132"/>
      <c r="TA132"/>
      <c r="TB132"/>
      <c r="TC132"/>
      <c r="TD132"/>
      <c r="TE132"/>
      <c r="TF132"/>
      <c r="TG132"/>
      <c r="TH132"/>
      <c r="TI132"/>
      <c r="TJ132"/>
      <c r="TK132"/>
      <c r="TL132"/>
      <c r="TM132"/>
      <c r="TN132"/>
      <c r="TO132"/>
      <c r="TP132"/>
      <c r="TQ132"/>
      <c r="TR132"/>
      <c r="TS132"/>
      <c r="TT132"/>
      <c r="TU132"/>
      <c r="TV132"/>
      <c r="TW132"/>
      <c r="TX132"/>
      <c r="TY132"/>
      <c r="TZ132"/>
      <c r="UA132"/>
      <c r="UB132"/>
      <c r="UC132"/>
      <c r="UD132"/>
      <c r="UE132"/>
      <c r="UF132"/>
      <c r="UG132"/>
      <c r="UH132"/>
      <c r="UI132"/>
      <c r="UJ132"/>
      <c r="UK132"/>
      <c r="UL132"/>
      <c r="UM132"/>
      <c r="UN132"/>
      <c r="UO132"/>
      <c r="UP132"/>
      <c r="UQ132"/>
      <c r="UR132"/>
      <c r="US132"/>
      <c r="UT132"/>
      <c r="UU132"/>
      <c r="UV132"/>
      <c r="UW132"/>
      <c r="UX132"/>
      <c r="UY132"/>
      <c r="UZ132"/>
      <c r="VA132"/>
      <c r="VB132"/>
      <c r="VC132"/>
      <c r="VD132"/>
      <c r="VE132"/>
      <c r="VF132"/>
      <c r="VG132"/>
      <c r="VH132"/>
      <c r="VI132"/>
      <c r="VJ132"/>
      <c r="VK132"/>
      <c r="VL132"/>
      <c r="VM132"/>
      <c r="VN132"/>
      <c r="VO132"/>
      <c r="VP132"/>
      <c r="VQ132"/>
      <c r="VR132"/>
      <c r="VS132"/>
      <c r="VT132"/>
      <c r="VU132"/>
      <c r="VV132"/>
      <c r="VW132"/>
      <c r="VX132"/>
      <c r="VY132"/>
      <c r="VZ132"/>
      <c r="WA132"/>
      <c r="WB132"/>
      <c r="WC132"/>
      <c r="WD132"/>
      <c r="WE132"/>
      <c r="WF132"/>
      <c r="WG132"/>
    </row>
    <row r="133" spans="1:605" s="12" customFormat="1" ht="12.75" customHeight="1">
      <c r="A133" s="9" t="str">
        <f>"43/3"</f>
        <v>43/3</v>
      </c>
      <c r="B133" s="10" t="s">
        <v>150</v>
      </c>
      <c r="C133" s="11" t="str">
        <f>"150"</f>
        <v>150</v>
      </c>
      <c r="D133" s="11">
        <v>3.63</v>
      </c>
      <c r="E133" s="11">
        <v>0.03</v>
      </c>
      <c r="F133" s="11">
        <v>3.18</v>
      </c>
      <c r="G133" s="11">
        <v>0.51</v>
      </c>
      <c r="H133" s="11">
        <v>38.26</v>
      </c>
      <c r="I133" s="25">
        <v>196.7474775</v>
      </c>
      <c r="J133" s="11">
        <v>1.92</v>
      </c>
      <c r="K133" s="11">
        <v>0.08</v>
      </c>
      <c r="L133" s="11">
        <v>0</v>
      </c>
      <c r="M133" s="11">
        <v>0</v>
      </c>
      <c r="N133" s="11">
        <v>0.41</v>
      </c>
      <c r="O133" s="11">
        <v>36.36</v>
      </c>
      <c r="P133" s="11">
        <v>1.5</v>
      </c>
      <c r="Q133" s="11">
        <v>0</v>
      </c>
      <c r="R133" s="11">
        <v>0</v>
      </c>
      <c r="S133" s="11">
        <v>0</v>
      </c>
      <c r="T133" s="11">
        <v>0.79</v>
      </c>
      <c r="U133" s="11">
        <v>150.5</v>
      </c>
      <c r="V133" s="11">
        <v>53.12</v>
      </c>
      <c r="W133" s="11">
        <v>6.29</v>
      </c>
      <c r="X133" s="11">
        <v>25.02</v>
      </c>
      <c r="Y133" s="11">
        <v>74.55</v>
      </c>
      <c r="Z133" s="11">
        <v>0.53</v>
      </c>
      <c r="AA133" s="11">
        <v>15</v>
      </c>
      <c r="AB133" s="11">
        <v>10.130000000000001</v>
      </c>
      <c r="AC133" s="11">
        <v>16.88</v>
      </c>
      <c r="AD133" s="11">
        <v>0.25</v>
      </c>
      <c r="AE133" s="11">
        <v>0.04</v>
      </c>
      <c r="AF133" s="11">
        <v>0.02</v>
      </c>
      <c r="AG133" s="11">
        <v>0.72</v>
      </c>
      <c r="AH133" s="11">
        <v>1.74</v>
      </c>
      <c r="AI133" s="11">
        <v>0</v>
      </c>
      <c r="AJ133" s="12">
        <v>0</v>
      </c>
      <c r="AK133" s="12">
        <v>217.63</v>
      </c>
      <c r="AL133" s="12">
        <v>171.29</v>
      </c>
      <c r="AM133" s="12">
        <v>321.77999999999997</v>
      </c>
      <c r="AN133" s="12">
        <v>135.41999999999999</v>
      </c>
      <c r="AO133" s="12">
        <v>82.94</v>
      </c>
      <c r="AP133" s="12">
        <v>125.21</v>
      </c>
      <c r="AQ133" s="12">
        <v>53.03</v>
      </c>
      <c r="AR133" s="12">
        <v>191.91</v>
      </c>
      <c r="AS133" s="12">
        <v>201.98</v>
      </c>
      <c r="AT133" s="12">
        <v>263.35000000000002</v>
      </c>
      <c r="AU133" s="12">
        <v>279.92</v>
      </c>
      <c r="AV133" s="12">
        <v>88.75</v>
      </c>
      <c r="AW133" s="12">
        <v>165.52</v>
      </c>
      <c r="AX133" s="12">
        <v>622.62</v>
      </c>
      <c r="AY133" s="12">
        <v>0</v>
      </c>
      <c r="AZ133" s="12">
        <v>171.55</v>
      </c>
      <c r="BA133" s="12">
        <v>171.77</v>
      </c>
      <c r="BB133" s="12">
        <v>150.75</v>
      </c>
      <c r="BC133" s="12">
        <v>70.849999999999994</v>
      </c>
      <c r="BD133" s="12">
        <v>0.1</v>
      </c>
      <c r="BE133" s="12">
        <v>0.05</v>
      </c>
      <c r="BF133" s="12">
        <v>0.02</v>
      </c>
      <c r="BG133" s="12">
        <v>0.06</v>
      </c>
      <c r="BH133" s="12">
        <v>0.06</v>
      </c>
      <c r="BI133" s="12">
        <v>0.3</v>
      </c>
      <c r="BJ133" s="12">
        <v>0</v>
      </c>
      <c r="BK133" s="12">
        <v>0.9</v>
      </c>
      <c r="BL133" s="12">
        <v>0</v>
      </c>
      <c r="BM133" s="12">
        <v>0.27</v>
      </c>
      <c r="BN133" s="12">
        <v>0</v>
      </c>
      <c r="BO133" s="12">
        <v>0</v>
      </c>
      <c r="BP133" s="12">
        <v>0</v>
      </c>
      <c r="BQ133" s="12">
        <v>0.06</v>
      </c>
      <c r="BR133" s="12">
        <v>0.09</v>
      </c>
      <c r="BS133" s="12">
        <v>0.83</v>
      </c>
      <c r="BT133" s="12">
        <v>0</v>
      </c>
      <c r="BU133" s="12">
        <v>0</v>
      </c>
      <c r="BV133" s="12">
        <v>0.13</v>
      </c>
      <c r="BW133" s="12">
        <v>0</v>
      </c>
      <c r="BX133" s="12">
        <v>0</v>
      </c>
      <c r="BY133" s="12">
        <v>0</v>
      </c>
      <c r="BZ133" s="12">
        <v>0</v>
      </c>
      <c r="CA133" s="12">
        <v>0</v>
      </c>
      <c r="CB133" s="12">
        <v>117.79</v>
      </c>
      <c r="IV133"/>
      <c r="IW133"/>
      <c r="IX133"/>
      <c r="IY133"/>
      <c r="IZ133"/>
      <c r="JA133"/>
      <c r="JB133"/>
      <c r="JC133"/>
      <c r="JD133"/>
      <c r="JE133"/>
      <c r="JF133"/>
      <c r="JG133"/>
      <c r="JH133"/>
      <c r="JI133"/>
      <c r="JJ133"/>
      <c r="JK133"/>
      <c r="JL133"/>
      <c r="JM133"/>
      <c r="JN133"/>
      <c r="JO133"/>
      <c r="JP133"/>
      <c r="JQ133"/>
      <c r="JR133"/>
      <c r="JS133"/>
      <c r="JT133"/>
      <c r="JU133"/>
      <c r="JV133"/>
      <c r="JW133"/>
      <c r="JX133"/>
      <c r="JY133"/>
      <c r="JZ133"/>
      <c r="KA133"/>
      <c r="KB133"/>
      <c r="KC133"/>
      <c r="KD133"/>
      <c r="KE133"/>
      <c r="KF133"/>
      <c r="KG133"/>
      <c r="KH133"/>
      <c r="KI133"/>
      <c r="KJ133"/>
      <c r="KK133"/>
      <c r="KL133"/>
      <c r="KM133"/>
      <c r="KN133"/>
      <c r="KO133"/>
      <c r="KP133"/>
      <c r="KQ133"/>
      <c r="KR133"/>
      <c r="KS133"/>
      <c r="KT133"/>
      <c r="KU133"/>
      <c r="KV133"/>
      <c r="KW133"/>
      <c r="KX133"/>
      <c r="KY133"/>
      <c r="KZ133"/>
      <c r="LA133"/>
      <c r="LB133"/>
      <c r="LC133"/>
      <c r="LD133"/>
      <c r="LE133"/>
      <c r="LF133"/>
      <c r="LG133"/>
      <c r="LH133"/>
      <c r="LI133"/>
      <c r="LJ133"/>
      <c r="LK133"/>
      <c r="LL133"/>
      <c r="LM133"/>
      <c r="LN133"/>
      <c r="LO133"/>
      <c r="LP133"/>
      <c r="LQ133"/>
      <c r="LR133"/>
      <c r="LS133"/>
      <c r="LT133"/>
      <c r="LU133"/>
      <c r="LV133"/>
      <c r="LW133"/>
      <c r="LX133"/>
      <c r="LY133"/>
      <c r="LZ133"/>
      <c r="MA133"/>
      <c r="MB133"/>
      <c r="MC133"/>
      <c r="MD133"/>
      <c r="ME133"/>
      <c r="MF133"/>
      <c r="MG133"/>
      <c r="MH133"/>
      <c r="MI133"/>
      <c r="MJ133"/>
      <c r="MK133"/>
      <c r="ML133"/>
      <c r="MM133"/>
      <c r="MN133"/>
      <c r="MO133"/>
      <c r="MP133"/>
      <c r="MQ133"/>
      <c r="MR133"/>
      <c r="MS133"/>
      <c r="MT133"/>
      <c r="MU133"/>
      <c r="MV133"/>
      <c r="MW133"/>
      <c r="MX133"/>
      <c r="MY133"/>
      <c r="MZ133"/>
      <c r="NA133"/>
      <c r="NB133"/>
      <c r="NC133"/>
      <c r="ND133"/>
      <c r="NE133"/>
      <c r="NF133"/>
      <c r="NG133"/>
      <c r="NH133"/>
      <c r="NI133"/>
      <c r="NJ133"/>
      <c r="NK133"/>
      <c r="NL133"/>
      <c r="NM133"/>
      <c r="NN133"/>
      <c r="NO133"/>
      <c r="NP133"/>
      <c r="NQ133"/>
      <c r="NR133"/>
      <c r="NS133"/>
      <c r="NT133"/>
      <c r="NU133"/>
      <c r="NV133"/>
      <c r="NW133"/>
      <c r="NX133"/>
      <c r="NY133"/>
      <c r="NZ133"/>
      <c r="OA133"/>
      <c r="OB133"/>
      <c r="OC133"/>
      <c r="OD133"/>
      <c r="OE133"/>
      <c r="OF133"/>
      <c r="OG133"/>
      <c r="OH133"/>
      <c r="OI133"/>
      <c r="OJ133"/>
      <c r="OK133"/>
      <c r="OL133"/>
      <c r="OM133"/>
      <c r="ON133"/>
      <c r="OO133"/>
      <c r="OP133"/>
      <c r="OQ133"/>
      <c r="OR133"/>
      <c r="OS133"/>
      <c r="OT133"/>
      <c r="OU133"/>
      <c r="OV133"/>
      <c r="OW133"/>
      <c r="OX133"/>
      <c r="OY133"/>
      <c r="OZ133"/>
      <c r="PA133"/>
      <c r="PB133"/>
      <c r="PC133"/>
      <c r="PD133"/>
      <c r="PE133"/>
      <c r="PF133"/>
      <c r="PG133"/>
      <c r="PH133"/>
      <c r="PI133"/>
      <c r="PJ133"/>
      <c r="PK133"/>
      <c r="PL133"/>
      <c r="PM133"/>
      <c r="PN133"/>
      <c r="PO133"/>
      <c r="PP133"/>
      <c r="PQ133"/>
      <c r="PR133"/>
      <c r="PS133"/>
      <c r="PT133"/>
      <c r="PU133"/>
      <c r="PV133"/>
      <c r="PW133"/>
      <c r="PX133"/>
      <c r="PY133"/>
      <c r="PZ133"/>
      <c r="QA133"/>
      <c r="QB133"/>
      <c r="QC133"/>
      <c r="QD133"/>
      <c r="QE133"/>
      <c r="QF133"/>
      <c r="QG133"/>
      <c r="QH133"/>
      <c r="QI133"/>
      <c r="QJ133"/>
      <c r="QK133"/>
      <c r="QL133"/>
      <c r="QM133"/>
      <c r="QN133"/>
      <c r="QO133"/>
      <c r="QP133"/>
      <c r="QQ133"/>
      <c r="QR133"/>
      <c r="QS133"/>
      <c r="QT133"/>
      <c r="QU133"/>
      <c r="QV133"/>
      <c r="QW133"/>
      <c r="QX133"/>
      <c r="QY133"/>
      <c r="QZ133"/>
      <c r="RA133"/>
      <c r="RB133"/>
      <c r="RC133"/>
      <c r="RD133"/>
      <c r="RE133"/>
      <c r="RF133"/>
      <c r="RG133"/>
      <c r="RH133"/>
      <c r="RI133"/>
      <c r="RJ133"/>
      <c r="RK133"/>
      <c r="RL133"/>
      <c r="RM133"/>
      <c r="RN133"/>
      <c r="RO133"/>
      <c r="RP133"/>
      <c r="RQ133"/>
      <c r="RR133"/>
      <c r="RS133"/>
      <c r="RT133"/>
      <c r="RU133"/>
      <c r="RV133"/>
      <c r="RW133"/>
      <c r="RX133"/>
      <c r="RY133"/>
      <c r="RZ133"/>
      <c r="SA133"/>
      <c r="SB133"/>
      <c r="SC133"/>
      <c r="SD133"/>
      <c r="SE133"/>
      <c r="SF133"/>
      <c r="SG133"/>
      <c r="SH133"/>
      <c r="SI133"/>
      <c r="SJ133"/>
      <c r="SK133"/>
      <c r="SL133"/>
      <c r="SM133"/>
      <c r="SN133"/>
      <c r="SO133"/>
      <c r="SP133"/>
      <c r="SQ133"/>
      <c r="SR133"/>
      <c r="SS133"/>
      <c r="ST133"/>
      <c r="SU133"/>
      <c r="SV133"/>
      <c r="SW133"/>
      <c r="SX133"/>
      <c r="SY133"/>
      <c r="SZ133"/>
      <c r="TA133"/>
      <c r="TB133"/>
      <c r="TC133"/>
      <c r="TD133"/>
      <c r="TE133"/>
      <c r="TF133"/>
      <c r="TG133"/>
      <c r="TH133"/>
      <c r="TI133"/>
      <c r="TJ133"/>
      <c r="TK133"/>
      <c r="TL133"/>
      <c r="TM133"/>
      <c r="TN133"/>
      <c r="TO133"/>
      <c r="TP133"/>
      <c r="TQ133"/>
      <c r="TR133"/>
      <c r="TS133"/>
      <c r="TT133"/>
      <c r="TU133"/>
      <c r="TV133"/>
      <c r="TW133"/>
      <c r="TX133"/>
      <c r="TY133"/>
      <c r="TZ133"/>
      <c r="UA133"/>
      <c r="UB133"/>
      <c r="UC133"/>
      <c r="UD133"/>
      <c r="UE133"/>
      <c r="UF133"/>
      <c r="UG133"/>
      <c r="UH133"/>
      <c r="UI133"/>
      <c r="UJ133"/>
      <c r="UK133"/>
      <c r="UL133"/>
      <c r="UM133"/>
      <c r="UN133"/>
      <c r="UO133"/>
      <c r="UP133"/>
      <c r="UQ133"/>
      <c r="UR133"/>
      <c r="US133"/>
      <c r="UT133"/>
      <c r="UU133"/>
      <c r="UV133"/>
      <c r="UW133"/>
      <c r="UX133"/>
      <c r="UY133"/>
      <c r="UZ133"/>
      <c r="VA133"/>
      <c r="VB133"/>
      <c r="VC133"/>
      <c r="VD133"/>
      <c r="VE133"/>
      <c r="VF133"/>
      <c r="VG133"/>
      <c r="VH133"/>
      <c r="VI133"/>
      <c r="VJ133"/>
      <c r="VK133"/>
      <c r="VL133"/>
      <c r="VM133"/>
      <c r="VN133"/>
      <c r="VO133"/>
      <c r="VP133"/>
      <c r="VQ133"/>
      <c r="VR133"/>
      <c r="VS133"/>
      <c r="VT133"/>
      <c r="VU133"/>
      <c r="VV133"/>
      <c r="VW133"/>
      <c r="VX133"/>
      <c r="VY133"/>
      <c r="VZ133"/>
      <c r="WA133"/>
      <c r="WB133"/>
      <c r="WC133"/>
      <c r="WD133"/>
      <c r="WE133"/>
      <c r="WF133"/>
      <c r="WG133"/>
    </row>
    <row r="134" spans="1:605" s="12" customFormat="1" ht="12.75" customHeight="1">
      <c r="A134" s="9" t="str">
        <f>"29/10"</f>
        <v>29/10</v>
      </c>
      <c r="B134" s="10" t="s">
        <v>126</v>
      </c>
      <c r="C134" s="11" t="str">
        <f>"200/5"</f>
        <v>200/5</v>
      </c>
      <c r="D134" s="11">
        <v>0.12</v>
      </c>
      <c r="E134" s="11">
        <v>0</v>
      </c>
      <c r="F134" s="11">
        <v>0.02</v>
      </c>
      <c r="G134" s="11">
        <v>0.02</v>
      </c>
      <c r="H134" s="11">
        <v>10.08</v>
      </c>
      <c r="I134" s="25">
        <v>39.626332000000005</v>
      </c>
      <c r="J134" s="11">
        <v>0</v>
      </c>
      <c r="K134" s="11">
        <v>0</v>
      </c>
      <c r="L134" s="11">
        <v>0</v>
      </c>
      <c r="M134" s="11">
        <v>0</v>
      </c>
      <c r="N134" s="11">
        <v>9.94</v>
      </c>
      <c r="O134" s="11">
        <v>0</v>
      </c>
      <c r="P134" s="11">
        <v>0.14000000000000001</v>
      </c>
      <c r="Q134" s="11">
        <v>0</v>
      </c>
      <c r="R134" s="11">
        <v>0</v>
      </c>
      <c r="S134" s="11">
        <v>0.28999999999999998</v>
      </c>
      <c r="T134" s="11">
        <v>0.06</v>
      </c>
      <c r="U134" s="11">
        <v>0.64</v>
      </c>
      <c r="V134" s="11">
        <v>8.3699999999999992</v>
      </c>
      <c r="W134" s="11">
        <v>2.23</v>
      </c>
      <c r="X134" s="11">
        <v>0.56999999999999995</v>
      </c>
      <c r="Y134" s="11">
        <v>1.02</v>
      </c>
      <c r="Z134" s="11">
        <v>0.06</v>
      </c>
      <c r="AA134" s="11">
        <v>0</v>
      </c>
      <c r="AB134" s="11">
        <v>0.45</v>
      </c>
      <c r="AC134" s="11">
        <v>0.1</v>
      </c>
      <c r="AD134" s="11">
        <v>0.01</v>
      </c>
      <c r="AE134" s="11">
        <v>0</v>
      </c>
      <c r="AF134" s="11">
        <v>0</v>
      </c>
      <c r="AG134" s="11">
        <v>0</v>
      </c>
      <c r="AH134" s="11">
        <v>0.01</v>
      </c>
      <c r="AI134" s="11">
        <v>0.8</v>
      </c>
      <c r="AJ134" s="12">
        <v>0</v>
      </c>
      <c r="AK134" s="12">
        <v>0.69</v>
      </c>
      <c r="AL134" s="12">
        <v>0.78</v>
      </c>
      <c r="AM134" s="12">
        <v>0.64</v>
      </c>
      <c r="AN134" s="12">
        <v>1.18</v>
      </c>
      <c r="AO134" s="12">
        <v>0.28999999999999998</v>
      </c>
      <c r="AP134" s="12">
        <v>1.23</v>
      </c>
      <c r="AQ134" s="12">
        <v>0</v>
      </c>
      <c r="AR134" s="12">
        <v>1.57</v>
      </c>
      <c r="AS134" s="12">
        <v>0</v>
      </c>
      <c r="AT134" s="12">
        <v>0</v>
      </c>
      <c r="AU134" s="12">
        <v>0</v>
      </c>
      <c r="AV134" s="12">
        <v>0.88</v>
      </c>
      <c r="AW134" s="12">
        <v>0</v>
      </c>
      <c r="AX134" s="12">
        <v>0</v>
      </c>
      <c r="AY134" s="12">
        <v>0</v>
      </c>
      <c r="AZ134" s="12">
        <v>0</v>
      </c>
      <c r="BA134" s="12">
        <v>0</v>
      </c>
      <c r="BB134" s="12">
        <v>0</v>
      </c>
      <c r="BC134" s="12">
        <v>0</v>
      </c>
      <c r="BD134" s="12">
        <v>0</v>
      </c>
      <c r="BE134" s="12">
        <v>0</v>
      </c>
      <c r="BF134" s="12">
        <v>0</v>
      </c>
      <c r="BG134" s="12">
        <v>0</v>
      </c>
      <c r="BH134" s="12">
        <v>0</v>
      </c>
      <c r="BI134" s="12">
        <v>0</v>
      </c>
      <c r="BJ134" s="12">
        <v>0</v>
      </c>
      <c r="BK134" s="12">
        <v>0</v>
      </c>
      <c r="BL134" s="12">
        <v>0</v>
      </c>
      <c r="BM134" s="12">
        <v>0</v>
      </c>
      <c r="BN134" s="12">
        <v>0</v>
      </c>
      <c r="BO134" s="12">
        <v>0</v>
      </c>
      <c r="BP134" s="12">
        <v>0</v>
      </c>
      <c r="BQ134" s="12">
        <v>0</v>
      </c>
      <c r="BR134" s="12">
        <v>0</v>
      </c>
      <c r="BS134" s="12">
        <v>0</v>
      </c>
      <c r="BT134" s="12">
        <v>0</v>
      </c>
      <c r="BU134" s="12">
        <v>0</v>
      </c>
      <c r="BV134" s="12">
        <v>0</v>
      </c>
      <c r="BW134" s="12">
        <v>0</v>
      </c>
      <c r="BX134" s="12">
        <v>0</v>
      </c>
      <c r="BY134" s="12">
        <v>0</v>
      </c>
      <c r="BZ134" s="12">
        <v>0</v>
      </c>
      <c r="CA134" s="12">
        <v>0</v>
      </c>
      <c r="CB134" s="12">
        <v>204.43</v>
      </c>
      <c r="IV134"/>
      <c r="IW134"/>
      <c r="IX134"/>
      <c r="IY134"/>
      <c r="IZ134"/>
      <c r="JA134"/>
      <c r="JB134"/>
      <c r="JC134"/>
      <c r="JD134"/>
      <c r="JE134"/>
      <c r="JF134"/>
      <c r="JG134"/>
      <c r="JH134"/>
      <c r="JI134"/>
      <c r="JJ134"/>
      <c r="JK134"/>
      <c r="JL134"/>
      <c r="JM134"/>
      <c r="JN134"/>
      <c r="JO134"/>
      <c r="JP134"/>
      <c r="JQ134"/>
      <c r="JR134"/>
      <c r="JS134"/>
      <c r="JT134"/>
      <c r="JU134"/>
      <c r="JV134"/>
      <c r="JW134"/>
      <c r="JX134"/>
      <c r="JY134"/>
      <c r="JZ134"/>
      <c r="KA134"/>
      <c r="KB134"/>
      <c r="KC134"/>
      <c r="KD134"/>
      <c r="KE134"/>
      <c r="KF134"/>
      <c r="KG134"/>
      <c r="KH134"/>
      <c r="KI134"/>
      <c r="KJ134"/>
      <c r="KK134"/>
      <c r="KL134"/>
      <c r="KM134"/>
      <c r="KN134"/>
      <c r="KO134"/>
      <c r="KP134"/>
      <c r="KQ134"/>
      <c r="KR134"/>
      <c r="KS134"/>
      <c r="KT134"/>
      <c r="KU134"/>
      <c r="KV134"/>
      <c r="KW134"/>
      <c r="KX134"/>
      <c r="KY134"/>
      <c r="KZ134"/>
      <c r="LA134"/>
      <c r="LB134"/>
      <c r="LC134"/>
      <c r="LD134"/>
      <c r="LE134"/>
      <c r="LF134"/>
      <c r="LG134"/>
      <c r="LH134"/>
      <c r="LI134"/>
      <c r="LJ134"/>
      <c r="LK134"/>
      <c r="LL134"/>
      <c r="LM134"/>
      <c r="LN134"/>
      <c r="LO134"/>
      <c r="LP134"/>
      <c r="LQ134"/>
      <c r="LR134"/>
      <c r="LS134"/>
      <c r="LT134"/>
      <c r="LU134"/>
      <c r="LV134"/>
      <c r="LW134"/>
      <c r="LX134"/>
      <c r="LY134"/>
      <c r="LZ134"/>
      <c r="MA134"/>
      <c r="MB134"/>
      <c r="MC134"/>
      <c r="MD134"/>
      <c r="ME134"/>
      <c r="MF134"/>
      <c r="MG134"/>
      <c r="MH134"/>
      <c r="MI134"/>
      <c r="MJ134"/>
      <c r="MK134"/>
      <c r="ML134"/>
      <c r="MM134"/>
      <c r="MN134"/>
      <c r="MO134"/>
      <c r="MP134"/>
      <c r="MQ134"/>
      <c r="MR134"/>
      <c r="MS134"/>
      <c r="MT134"/>
      <c r="MU134"/>
      <c r="MV134"/>
      <c r="MW134"/>
      <c r="MX134"/>
      <c r="MY134"/>
      <c r="MZ134"/>
      <c r="NA134"/>
      <c r="NB134"/>
      <c r="NC134"/>
      <c r="ND134"/>
      <c r="NE134"/>
      <c r="NF134"/>
      <c r="NG134"/>
      <c r="NH134"/>
      <c r="NI134"/>
      <c r="NJ134"/>
      <c r="NK134"/>
      <c r="NL134"/>
      <c r="NM134"/>
      <c r="NN134"/>
      <c r="NO134"/>
      <c r="NP134"/>
      <c r="NQ134"/>
      <c r="NR134"/>
      <c r="NS134"/>
      <c r="NT134"/>
      <c r="NU134"/>
      <c r="NV134"/>
      <c r="NW134"/>
      <c r="NX134"/>
      <c r="NY134"/>
      <c r="NZ134"/>
      <c r="OA134"/>
      <c r="OB134"/>
      <c r="OC134"/>
      <c r="OD134"/>
      <c r="OE134"/>
      <c r="OF134"/>
      <c r="OG134"/>
      <c r="OH134"/>
      <c r="OI134"/>
      <c r="OJ134"/>
      <c r="OK134"/>
      <c r="OL134"/>
      <c r="OM134"/>
      <c r="ON134"/>
      <c r="OO134"/>
      <c r="OP134"/>
      <c r="OQ134"/>
      <c r="OR134"/>
      <c r="OS134"/>
      <c r="OT134"/>
      <c r="OU134"/>
      <c r="OV134"/>
      <c r="OW134"/>
      <c r="OX134"/>
      <c r="OY134"/>
      <c r="OZ134"/>
      <c r="PA134"/>
      <c r="PB134"/>
      <c r="PC134"/>
      <c r="PD134"/>
      <c r="PE134"/>
      <c r="PF134"/>
      <c r="PG134"/>
      <c r="PH134"/>
      <c r="PI134"/>
      <c r="PJ134"/>
      <c r="PK134"/>
      <c r="PL134"/>
      <c r="PM134"/>
      <c r="PN134"/>
      <c r="PO134"/>
      <c r="PP134"/>
      <c r="PQ134"/>
      <c r="PR134"/>
      <c r="PS134"/>
      <c r="PT134"/>
      <c r="PU134"/>
      <c r="PV134"/>
      <c r="PW134"/>
      <c r="PX134"/>
      <c r="PY134"/>
      <c r="PZ134"/>
      <c r="QA134"/>
      <c r="QB134"/>
      <c r="QC134"/>
      <c r="QD134"/>
      <c r="QE134"/>
      <c r="QF134"/>
      <c r="QG134"/>
      <c r="QH134"/>
      <c r="QI134"/>
      <c r="QJ134"/>
      <c r="QK134"/>
      <c r="QL134"/>
      <c r="QM134"/>
      <c r="QN134"/>
      <c r="QO134"/>
      <c r="QP134"/>
      <c r="QQ134"/>
      <c r="QR134"/>
      <c r="QS134"/>
      <c r="QT134"/>
      <c r="QU134"/>
      <c r="QV134"/>
      <c r="QW134"/>
      <c r="QX134"/>
      <c r="QY134"/>
      <c r="QZ134"/>
      <c r="RA134"/>
      <c r="RB134"/>
      <c r="RC134"/>
      <c r="RD134"/>
      <c r="RE134"/>
      <c r="RF134"/>
      <c r="RG134"/>
      <c r="RH134"/>
      <c r="RI134"/>
      <c r="RJ134"/>
      <c r="RK134"/>
      <c r="RL134"/>
      <c r="RM134"/>
      <c r="RN134"/>
      <c r="RO134"/>
      <c r="RP134"/>
      <c r="RQ134"/>
      <c r="RR134"/>
      <c r="RS134"/>
      <c r="RT134"/>
      <c r="RU134"/>
      <c r="RV134"/>
      <c r="RW134"/>
      <c r="RX134"/>
      <c r="RY134"/>
      <c r="RZ134"/>
      <c r="SA134"/>
      <c r="SB134"/>
      <c r="SC134"/>
      <c r="SD134"/>
      <c r="SE134"/>
      <c r="SF134"/>
      <c r="SG134"/>
      <c r="SH134"/>
      <c r="SI134"/>
      <c r="SJ134"/>
      <c r="SK134"/>
      <c r="SL134"/>
      <c r="SM134"/>
      <c r="SN134"/>
      <c r="SO134"/>
      <c r="SP134"/>
      <c r="SQ134"/>
      <c r="SR134"/>
      <c r="SS134"/>
      <c r="ST134"/>
      <c r="SU134"/>
      <c r="SV134"/>
      <c r="SW134"/>
      <c r="SX134"/>
      <c r="SY134"/>
      <c r="SZ134"/>
      <c r="TA134"/>
      <c r="TB134"/>
      <c r="TC134"/>
      <c r="TD134"/>
      <c r="TE134"/>
      <c r="TF134"/>
      <c r="TG134"/>
      <c r="TH134"/>
      <c r="TI134"/>
      <c r="TJ134"/>
      <c r="TK134"/>
      <c r="TL134"/>
      <c r="TM134"/>
      <c r="TN134"/>
      <c r="TO134"/>
      <c r="TP134"/>
      <c r="TQ134"/>
      <c r="TR134"/>
      <c r="TS134"/>
      <c r="TT134"/>
      <c r="TU134"/>
      <c r="TV134"/>
      <c r="TW134"/>
      <c r="TX134"/>
      <c r="TY134"/>
      <c r="TZ134"/>
      <c r="UA134"/>
      <c r="UB134"/>
      <c r="UC134"/>
      <c r="UD134"/>
      <c r="UE134"/>
      <c r="UF134"/>
      <c r="UG134"/>
      <c r="UH134"/>
      <c r="UI134"/>
      <c r="UJ134"/>
      <c r="UK134"/>
      <c r="UL134"/>
      <c r="UM134"/>
      <c r="UN134"/>
      <c r="UO134"/>
      <c r="UP134"/>
      <c r="UQ134"/>
      <c r="UR134"/>
      <c r="US134"/>
      <c r="UT134"/>
      <c r="UU134"/>
      <c r="UV134"/>
      <c r="UW134"/>
      <c r="UX134"/>
      <c r="UY134"/>
      <c r="UZ134"/>
      <c r="VA134"/>
      <c r="VB134"/>
      <c r="VC134"/>
      <c r="VD134"/>
      <c r="VE134"/>
      <c r="VF134"/>
      <c r="VG134"/>
      <c r="VH134"/>
      <c r="VI134"/>
      <c r="VJ134"/>
      <c r="VK134"/>
      <c r="VL134"/>
      <c r="VM134"/>
      <c r="VN134"/>
      <c r="VO134"/>
      <c r="VP134"/>
      <c r="VQ134"/>
      <c r="VR134"/>
      <c r="VS134"/>
      <c r="VT134"/>
      <c r="VU134"/>
      <c r="VV134"/>
      <c r="VW134"/>
      <c r="VX134"/>
      <c r="VY134"/>
      <c r="VZ134"/>
      <c r="WA134"/>
      <c r="WB134"/>
      <c r="WC134"/>
      <c r="WD134"/>
      <c r="WE134"/>
      <c r="WF134"/>
      <c r="WG134"/>
    </row>
    <row r="135" spans="1:605" s="12" customFormat="1" ht="12.75" customHeight="1">
      <c r="A135" s="9" t="str">
        <f>"пром."</f>
        <v>пром.</v>
      </c>
      <c r="B135" s="10" t="s">
        <v>91</v>
      </c>
      <c r="C135" s="11" t="str">
        <f>"25"</f>
        <v>25</v>
      </c>
      <c r="D135" s="11">
        <v>1.67</v>
      </c>
      <c r="E135" s="11">
        <v>0</v>
      </c>
      <c r="F135" s="11">
        <v>0.18</v>
      </c>
      <c r="G135" s="11">
        <v>0</v>
      </c>
      <c r="H135" s="11">
        <v>12.55</v>
      </c>
      <c r="I135" s="25">
        <v>52.635800000000003</v>
      </c>
      <c r="J135" s="11">
        <v>0</v>
      </c>
      <c r="K135" s="11">
        <v>0</v>
      </c>
      <c r="L135" s="11">
        <v>0</v>
      </c>
      <c r="M135" s="11">
        <v>0</v>
      </c>
      <c r="N135" s="11">
        <v>10.7</v>
      </c>
      <c r="O135" s="11">
        <v>0</v>
      </c>
      <c r="P135" s="11">
        <v>1.85</v>
      </c>
      <c r="Q135" s="11">
        <v>0</v>
      </c>
      <c r="R135" s="11">
        <v>0</v>
      </c>
      <c r="S135" s="11">
        <v>0</v>
      </c>
      <c r="T135" s="11">
        <v>3.01</v>
      </c>
      <c r="U135" s="11">
        <v>10.08</v>
      </c>
      <c r="V135" s="11">
        <v>468.1</v>
      </c>
      <c r="W135" s="11">
        <v>185.09</v>
      </c>
      <c r="X135" s="11">
        <v>58.12</v>
      </c>
      <c r="Y135" s="11">
        <v>52.43</v>
      </c>
      <c r="Z135" s="11">
        <v>6.22</v>
      </c>
      <c r="AA135" s="11">
        <v>840</v>
      </c>
      <c r="AB135" s="11">
        <v>0</v>
      </c>
      <c r="AC135" s="11">
        <v>52.5</v>
      </c>
      <c r="AD135" s="11">
        <v>0.42</v>
      </c>
      <c r="AE135" s="11">
        <v>0.05</v>
      </c>
      <c r="AF135" s="11">
        <v>0.27</v>
      </c>
      <c r="AG135" s="11">
        <v>0</v>
      </c>
      <c r="AH135" s="11">
        <v>2.2400000000000002</v>
      </c>
      <c r="AI135" s="11">
        <v>12.5</v>
      </c>
      <c r="AJ135" s="12">
        <v>0</v>
      </c>
      <c r="AK135" s="12">
        <v>0</v>
      </c>
      <c r="AL135" s="12">
        <v>0</v>
      </c>
      <c r="AM135" s="12">
        <v>0</v>
      </c>
      <c r="AN135" s="12">
        <v>0</v>
      </c>
      <c r="AO135" s="12">
        <v>0</v>
      </c>
      <c r="AP135" s="12">
        <v>0</v>
      </c>
      <c r="AQ135" s="12">
        <v>0</v>
      </c>
      <c r="AR135" s="12">
        <v>0</v>
      </c>
      <c r="AS135" s="12">
        <v>0</v>
      </c>
      <c r="AT135" s="12">
        <v>0</v>
      </c>
      <c r="AU135" s="12">
        <v>0</v>
      </c>
      <c r="AV135" s="12">
        <v>0</v>
      </c>
      <c r="AW135" s="12">
        <v>0</v>
      </c>
      <c r="AX135" s="12">
        <v>0</v>
      </c>
      <c r="AY135" s="12">
        <v>0</v>
      </c>
      <c r="AZ135" s="12">
        <v>0</v>
      </c>
      <c r="BA135" s="12">
        <v>0</v>
      </c>
      <c r="BB135" s="12">
        <v>0</v>
      </c>
      <c r="BC135" s="12">
        <v>0</v>
      </c>
      <c r="BD135" s="12">
        <v>0</v>
      </c>
      <c r="BE135" s="12">
        <v>0</v>
      </c>
      <c r="BF135" s="12">
        <v>0</v>
      </c>
      <c r="BG135" s="12">
        <v>0.01</v>
      </c>
      <c r="BH135" s="12">
        <v>0</v>
      </c>
      <c r="BI135" s="12">
        <v>0.02</v>
      </c>
      <c r="BJ135" s="12">
        <v>0</v>
      </c>
      <c r="BK135" s="12">
        <v>0.22</v>
      </c>
      <c r="BL135" s="12">
        <v>0</v>
      </c>
      <c r="BM135" s="12">
        <v>7.0000000000000007E-2</v>
      </c>
      <c r="BN135" s="12">
        <v>0</v>
      </c>
      <c r="BO135" s="12">
        <v>0</v>
      </c>
      <c r="BP135" s="12">
        <v>0</v>
      </c>
      <c r="BQ135" s="12">
        <v>0</v>
      </c>
      <c r="BR135" s="12">
        <v>0.02</v>
      </c>
      <c r="BS135" s="12">
        <v>7.0000000000000007E-2</v>
      </c>
      <c r="BT135" s="12">
        <v>0</v>
      </c>
      <c r="BU135" s="12">
        <v>0</v>
      </c>
      <c r="BV135" s="12">
        <v>0.14000000000000001</v>
      </c>
      <c r="BW135" s="12">
        <v>0.54</v>
      </c>
      <c r="BX135" s="12">
        <v>0</v>
      </c>
      <c r="BY135" s="12">
        <v>0</v>
      </c>
      <c r="BZ135" s="12">
        <v>0</v>
      </c>
      <c r="CA135" s="12">
        <v>0</v>
      </c>
      <c r="CB135" s="12">
        <v>2</v>
      </c>
      <c r="IV135"/>
      <c r="IW135"/>
      <c r="IX135"/>
      <c r="IY135"/>
      <c r="IZ135"/>
      <c r="JA135"/>
      <c r="JB135"/>
      <c r="JC135"/>
      <c r="JD135"/>
      <c r="JE135"/>
      <c r="JF135"/>
      <c r="JG135"/>
      <c r="JH135"/>
      <c r="JI135"/>
      <c r="JJ135"/>
      <c r="JK135"/>
      <c r="JL135"/>
      <c r="JM135"/>
      <c r="JN135"/>
      <c r="JO135"/>
      <c r="JP135"/>
      <c r="JQ135"/>
      <c r="JR135"/>
      <c r="JS135"/>
      <c r="JT135"/>
      <c r="JU135"/>
      <c r="JV135"/>
      <c r="JW135"/>
      <c r="JX135"/>
      <c r="JY135"/>
      <c r="JZ135"/>
      <c r="KA135"/>
      <c r="KB135"/>
      <c r="KC135"/>
      <c r="KD135"/>
      <c r="KE135"/>
      <c r="KF135"/>
      <c r="KG135"/>
      <c r="KH135"/>
      <c r="KI135"/>
      <c r="KJ135"/>
      <c r="KK135"/>
      <c r="KL135"/>
      <c r="KM135"/>
      <c r="KN135"/>
      <c r="KO135"/>
      <c r="KP135"/>
      <c r="KQ135"/>
      <c r="KR135"/>
      <c r="KS135"/>
      <c r="KT135"/>
      <c r="KU135"/>
      <c r="KV135"/>
      <c r="KW135"/>
      <c r="KX135"/>
      <c r="KY135"/>
      <c r="KZ135"/>
      <c r="LA135"/>
      <c r="LB135"/>
      <c r="LC135"/>
      <c r="LD135"/>
      <c r="LE135"/>
      <c r="LF135"/>
      <c r="LG135"/>
      <c r="LH135"/>
      <c r="LI135"/>
      <c r="LJ135"/>
      <c r="LK135"/>
      <c r="LL135"/>
      <c r="LM135"/>
      <c r="LN135"/>
      <c r="LO135"/>
      <c r="LP135"/>
      <c r="LQ135"/>
      <c r="LR135"/>
      <c r="LS135"/>
      <c r="LT135"/>
      <c r="LU135"/>
      <c r="LV135"/>
      <c r="LW135"/>
      <c r="LX135"/>
      <c r="LY135"/>
      <c r="LZ135"/>
      <c r="MA135"/>
      <c r="MB135"/>
      <c r="MC135"/>
      <c r="MD135"/>
      <c r="ME135"/>
      <c r="MF135"/>
      <c r="MG135"/>
      <c r="MH135"/>
      <c r="MI135"/>
      <c r="MJ135"/>
      <c r="MK135"/>
      <c r="ML135"/>
      <c r="MM135"/>
      <c r="MN135"/>
      <c r="MO135"/>
      <c r="MP135"/>
      <c r="MQ135"/>
      <c r="MR135"/>
      <c r="MS135"/>
      <c r="MT135"/>
      <c r="MU135"/>
      <c r="MV135"/>
      <c r="MW135"/>
      <c r="MX135"/>
      <c r="MY135"/>
      <c r="MZ135"/>
      <c r="NA135"/>
      <c r="NB135"/>
      <c r="NC135"/>
      <c r="ND135"/>
      <c r="NE135"/>
      <c r="NF135"/>
      <c r="NG135"/>
      <c r="NH135"/>
      <c r="NI135"/>
      <c r="NJ135"/>
      <c r="NK135"/>
      <c r="NL135"/>
      <c r="NM135"/>
      <c r="NN135"/>
      <c r="NO135"/>
      <c r="NP135"/>
      <c r="NQ135"/>
      <c r="NR135"/>
      <c r="NS135"/>
      <c r="NT135"/>
      <c r="NU135"/>
      <c r="NV135"/>
      <c r="NW135"/>
      <c r="NX135"/>
      <c r="NY135"/>
      <c r="NZ135"/>
      <c r="OA135"/>
      <c r="OB135"/>
      <c r="OC135"/>
      <c r="OD135"/>
      <c r="OE135"/>
      <c r="OF135"/>
      <c r="OG135"/>
      <c r="OH135"/>
      <c r="OI135"/>
      <c r="OJ135"/>
      <c r="OK135"/>
      <c r="OL135"/>
      <c r="OM135"/>
      <c r="ON135"/>
      <c r="OO135"/>
      <c r="OP135"/>
      <c r="OQ135"/>
      <c r="OR135"/>
      <c r="OS135"/>
      <c r="OT135"/>
      <c r="OU135"/>
      <c r="OV135"/>
      <c r="OW135"/>
      <c r="OX135"/>
      <c r="OY135"/>
      <c r="OZ135"/>
      <c r="PA135"/>
      <c r="PB135"/>
      <c r="PC135"/>
      <c r="PD135"/>
      <c r="PE135"/>
      <c r="PF135"/>
      <c r="PG135"/>
      <c r="PH135"/>
      <c r="PI135"/>
      <c r="PJ135"/>
      <c r="PK135"/>
      <c r="PL135"/>
      <c r="PM135"/>
      <c r="PN135"/>
      <c r="PO135"/>
      <c r="PP135"/>
      <c r="PQ135"/>
      <c r="PR135"/>
      <c r="PS135"/>
      <c r="PT135"/>
      <c r="PU135"/>
      <c r="PV135"/>
      <c r="PW135"/>
      <c r="PX135"/>
      <c r="PY135"/>
      <c r="PZ135"/>
      <c r="QA135"/>
      <c r="QB135"/>
      <c r="QC135"/>
      <c r="QD135"/>
      <c r="QE135"/>
      <c r="QF135"/>
      <c r="QG135"/>
      <c r="QH135"/>
      <c r="QI135"/>
      <c r="QJ135"/>
      <c r="QK135"/>
      <c r="QL135"/>
      <c r="QM135"/>
      <c r="QN135"/>
      <c r="QO135"/>
      <c r="QP135"/>
      <c r="QQ135"/>
      <c r="QR135"/>
      <c r="QS135"/>
      <c r="QT135"/>
      <c r="QU135"/>
      <c r="QV135"/>
      <c r="QW135"/>
      <c r="QX135"/>
      <c r="QY135"/>
      <c r="QZ135"/>
      <c r="RA135"/>
      <c r="RB135"/>
      <c r="RC135"/>
      <c r="RD135"/>
      <c r="RE135"/>
      <c r="RF135"/>
      <c r="RG135"/>
      <c r="RH135"/>
      <c r="RI135"/>
      <c r="RJ135"/>
      <c r="RK135"/>
      <c r="RL135"/>
      <c r="RM135"/>
      <c r="RN135"/>
      <c r="RO135"/>
      <c r="RP135"/>
      <c r="RQ135"/>
      <c r="RR135"/>
      <c r="RS135"/>
      <c r="RT135"/>
      <c r="RU135"/>
      <c r="RV135"/>
      <c r="RW135"/>
      <c r="RX135"/>
      <c r="RY135"/>
      <c r="RZ135"/>
      <c r="SA135"/>
      <c r="SB135"/>
      <c r="SC135"/>
      <c r="SD135"/>
      <c r="SE135"/>
      <c r="SF135"/>
      <c r="SG135"/>
      <c r="SH135"/>
      <c r="SI135"/>
      <c r="SJ135"/>
      <c r="SK135"/>
      <c r="SL135"/>
      <c r="SM135"/>
      <c r="SN135"/>
      <c r="SO135"/>
      <c r="SP135"/>
      <c r="SQ135"/>
      <c r="SR135"/>
      <c r="SS135"/>
      <c r="ST135"/>
      <c r="SU135"/>
      <c r="SV135"/>
      <c r="SW135"/>
      <c r="SX135"/>
      <c r="SY135"/>
      <c r="SZ135"/>
      <c r="TA135"/>
      <c r="TB135"/>
      <c r="TC135"/>
      <c r="TD135"/>
      <c r="TE135"/>
      <c r="TF135"/>
      <c r="TG135"/>
      <c r="TH135"/>
      <c r="TI135"/>
      <c r="TJ135"/>
      <c r="TK135"/>
      <c r="TL135"/>
      <c r="TM135"/>
      <c r="TN135"/>
      <c r="TO135"/>
      <c r="TP135"/>
      <c r="TQ135"/>
      <c r="TR135"/>
      <c r="TS135"/>
      <c r="TT135"/>
      <c r="TU135"/>
      <c r="TV135"/>
      <c r="TW135"/>
      <c r="TX135"/>
      <c r="TY135"/>
      <c r="TZ135"/>
      <c r="UA135"/>
      <c r="UB135"/>
      <c r="UC135"/>
      <c r="UD135"/>
      <c r="UE135"/>
      <c r="UF135"/>
      <c r="UG135"/>
      <c r="UH135"/>
      <c r="UI135"/>
      <c r="UJ135"/>
      <c r="UK135"/>
      <c r="UL135"/>
      <c r="UM135"/>
      <c r="UN135"/>
      <c r="UO135"/>
      <c r="UP135"/>
      <c r="UQ135"/>
      <c r="UR135"/>
      <c r="US135"/>
      <c r="UT135"/>
      <c r="UU135"/>
      <c r="UV135"/>
      <c r="UW135"/>
      <c r="UX135"/>
      <c r="UY135"/>
      <c r="UZ135"/>
      <c r="VA135"/>
      <c r="VB135"/>
      <c r="VC135"/>
      <c r="VD135"/>
      <c r="VE135"/>
      <c r="VF135"/>
      <c r="VG135"/>
      <c r="VH135"/>
      <c r="VI135"/>
      <c r="VJ135"/>
      <c r="VK135"/>
      <c r="VL135"/>
      <c r="VM135"/>
      <c r="VN135"/>
      <c r="VO135"/>
      <c r="VP135"/>
      <c r="VQ135"/>
      <c r="VR135"/>
      <c r="VS135"/>
      <c r="VT135"/>
      <c r="VU135"/>
      <c r="VV135"/>
      <c r="VW135"/>
      <c r="VX135"/>
      <c r="VY135"/>
      <c r="VZ135"/>
      <c r="WA135"/>
      <c r="WB135"/>
      <c r="WC135"/>
      <c r="WD135"/>
      <c r="WE135"/>
      <c r="WF135"/>
      <c r="WG135"/>
    </row>
    <row r="136" spans="1:605" s="3" customFormat="1" ht="12.75" customHeight="1">
      <c r="A136" s="13" t="str">
        <f>"пром."</f>
        <v>пром.</v>
      </c>
      <c r="B136" s="14" t="s">
        <v>92</v>
      </c>
      <c r="C136" s="15" t="str">
        <f>"20"</f>
        <v>20</v>
      </c>
      <c r="D136" s="15">
        <v>1.32</v>
      </c>
      <c r="E136" s="15">
        <v>0</v>
      </c>
      <c r="F136" s="15">
        <v>0.24</v>
      </c>
      <c r="G136" s="15">
        <v>0.24</v>
      </c>
      <c r="H136" s="15">
        <v>8.34</v>
      </c>
      <c r="I136" s="26">
        <v>38.676000000000002</v>
      </c>
      <c r="J136" s="15">
        <v>0.04</v>
      </c>
      <c r="K136" s="15">
        <v>0</v>
      </c>
      <c r="L136" s="15">
        <v>0</v>
      </c>
      <c r="M136" s="15">
        <v>0</v>
      </c>
      <c r="N136" s="15">
        <v>0.24</v>
      </c>
      <c r="O136" s="15">
        <v>6.44</v>
      </c>
      <c r="P136" s="15">
        <v>1.66</v>
      </c>
      <c r="Q136" s="15">
        <v>0</v>
      </c>
      <c r="R136" s="15">
        <v>0</v>
      </c>
      <c r="S136" s="15">
        <v>0.2</v>
      </c>
      <c r="T136" s="15">
        <v>0.5</v>
      </c>
      <c r="U136" s="15">
        <v>122</v>
      </c>
      <c r="V136" s="15">
        <v>49</v>
      </c>
      <c r="W136" s="15">
        <v>7</v>
      </c>
      <c r="X136" s="15">
        <v>9.4</v>
      </c>
      <c r="Y136" s="15">
        <v>31.6</v>
      </c>
      <c r="Z136" s="15">
        <v>0.78</v>
      </c>
      <c r="AA136" s="15">
        <v>0</v>
      </c>
      <c r="AB136" s="15">
        <v>1</v>
      </c>
      <c r="AC136" s="15">
        <v>0.2</v>
      </c>
      <c r="AD136" s="15">
        <v>0.28000000000000003</v>
      </c>
      <c r="AE136" s="15">
        <v>0.04</v>
      </c>
      <c r="AF136" s="15">
        <v>0.02</v>
      </c>
      <c r="AG136" s="15">
        <v>0.14000000000000001</v>
      </c>
      <c r="AH136" s="15">
        <v>0.4</v>
      </c>
      <c r="AI136" s="15">
        <v>0</v>
      </c>
      <c r="AJ136" s="3">
        <v>0</v>
      </c>
      <c r="AK136" s="3">
        <v>64.400000000000006</v>
      </c>
      <c r="AL136" s="3">
        <v>49.6</v>
      </c>
      <c r="AM136" s="3">
        <v>85.4</v>
      </c>
      <c r="AN136" s="3">
        <v>44.6</v>
      </c>
      <c r="AO136" s="3">
        <v>18.600000000000001</v>
      </c>
      <c r="AP136" s="3">
        <v>39.6</v>
      </c>
      <c r="AQ136" s="3">
        <v>16</v>
      </c>
      <c r="AR136" s="3">
        <v>74.2</v>
      </c>
      <c r="AS136" s="3">
        <v>59.4</v>
      </c>
      <c r="AT136" s="3">
        <v>58.2</v>
      </c>
      <c r="AU136" s="3">
        <v>92.8</v>
      </c>
      <c r="AV136" s="3">
        <v>24.8</v>
      </c>
      <c r="AW136" s="3">
        <v>62</v>
      </c>
      <c r="AX136" s="3">
        <v>311.8</v>
      </c>
      <c r="AY136" s="3">
        <v>0</v>
      </c>
      <c r="AZ136" s="3">
        <v>105.2</v>
      </c>
      <c r="BA136" s="3">
        <v>58.2</v>
      </c>
      <c r="BB136" s="3">
        <v>36</v>
      </c>
      <c r="BC136" s="3">
        <v>26</v>
      </c>
      <c r="BD136" s="3">
        <v>0</v>
      </c>
      <c r="BE136" s="3">
        <v>0</v>
      </c>
      <c r="BF136" s="3">
        <v>0</v>
      </c>
      <c r="BG136" s="3">
        <v>0</v>
      </c>
      <c r="BH136" s="3">
        <v>0</v>
      </c>
      <c r="BI136" s="3">
        <v>0</v>
      </c>
      <c r="BJ136" s="3">
        <v>0</v>
      </c>
      <c r="BK136" s="3">
        <v>0.03</v>
      </c>
      <c r="BL136" s="3">
        <v>0</v>
      </c>
      <c r="BM136" s="3">
        <v>0</v>
      </c>
      <c r="BN136" s="3">
        <v>0</v>
      </c>
      <c r="BO136" s="3">
        <v>0</v>
      </c>
      <c r="BP136" s="3">
        <v>0</v>
      </c>
      <c r="BQ136" s="3">
        <v>0</v>
      </c>
      <c r="BR136" s="3">
        <v>0</v>
      </c>
      <c r="BS136" s="3">
        <v>0.02</v>
      </c>
      <c r="BT136" s="3">
        <v>0</v>
      </c>
      <c r="BU136" s="3">
        <v>0</v>
      </c>
      <c r="BV136" s="3">
        <v>0.1</v>
      </c>
      <c r="BW136" s="3">
        <v>0.02</v>
      </c>
      <c r="BX136" s="3">
        <v>0</v>
      </c>
      <c r="BY136" s="3">
        <v>0</v>
      </c>
      <c r="BZ136" s="3">
        <v>0</v>
      </c>
      <c r="CA136" s="3">
        <v>0</v>
      </c>
      <c r="CB136" s="3">
        <v>9.4</v>
      </c>
      <c r="IV136"/>
      <c r="IW136"/>
      <c r="IX136"/>
      <c r="IY136"/>
      <c r="IZ136"/>
      <c r="JA136"/>
      <c r="JB136"/>
      <c r="JC136"/>
      <c r="JD136"/>
      <c r="JE136"/>
      <c r="JF136"/>
      <c r="JG136"/>
      <c r="JH136"/>
      <c r="JI136"/>
      <c r="JJ136"/>
      <c r="JK136"/>
      <c r="JL136"/>
      <c r="JM136"/>
      <c r="JN136"/>
      <c r="JO136"/>
      <c r="JP136"/>
      <c r="JQ136"/>
      <c r="JR136"/>
      <c r="JS136"/>
      <c r="JT136"/>
      <c r="JU136"/>
      <c r="JV136"/>
      <c r="JW136"/>
      <c r="JX136"/>
      <c r="JY136"/>
      <c r="JZ136"/>
      <c r="KA136"/>
      <c r="KB136"/>
      <c r="KC136"/>
      <c r="KD136"/>
      <c r="KE136"/>
      <c r="KF136"/>
      <c r="KG136"/>
      <c r="KH136"/>
      <c r="KI136"/>
      <c r="KJ136"/>
      <c r="KK136"/>
      <c r="KL136"/>
      <c r="KM136"/>
      <c r="KN136"/>
      <c r="KO136"/>
      <c r="KP136"/>
      <c r="KQ136"/>
      <c r="KR136"/>
      <c r="KS136"/>
      <c r="KT136"/>
      <c r="KU136"/>
      <c r="KV136"/>
      <c r="KW136"/>
      <c r="KX136"/>
      <c r="KY136"/>
      <c r="KZ136"/>
      <c r="LA136"/>
      <c r="LB136"/>
      <c r="LC136"/>
      <c r="LD136"/>
      <c r="LE136"/>
      <c r="LF136"/>
      <c r="LG136"/>
      <c r="LH136"/>
      <c r="LI136"/>
      <c r="LJ136"/>
      <c r="LK136"/>
      <c r="LL136"/>
      <c r="LM136"/>
      <c r="LN136"/>
      <c r="LO136"/>
      <c r="LP136"/>
      <c r="LQ136"/>
      <c r="LR136"/>
      <c r="LS136"/>
      <c r="LT136"/>
      <c r="LU136"/>
      <c r="LV136"/>
      <c r="LW136"/>
      <c r="LX136"/>
      <c r="LY136"/>
      <c r="LZ136"/>
      <c r="MA136"/>
      <c r="MB136"/>
      <c r="MC136"/>
      <c r="MD136"/>
      <c r="ME136"/>
      <c r="MF136"/>
      <c r="MG136"/>
      <c r="MH136"/>
      <c r="MI136"/>
      <c r="MJ136"/>
      <c r="MK136"/>
      <c r="ML136"/>
      <c r="MM136"/>
      <c r="MN136"/>
      <c r="MO136"/>
      <c r="MP136"/>
      <c r="MQ136"/>
      <c r="MR136"/>
      <c r="MS136"/>
      <c r="MT136"/>
      <c r="MU136"/>
      <c r="MV136"/>
      <c r="MW136"/>
      <c r="MX136"/>
      <c r="MY136"/>
      <c r="MZ136"/>
      <c r="NA136"/>
      <c r="NB136"/>
      <c r="NC136"/>
      <c r="ND136"/>
      <c r="NE136"/>
      <c r="NF136"/>
      <c r="NG136"/>
      <c r="NH136"/>
      <c r="NI136"/>
      <c r="NJ136"/>
      <c r="NK136"/>
      <c r="NL136"/>
      <c r="NM136"/>
      <c r="NN136"/>
      <c r="NO136"/>
      <c r="NP136"/>
      <c r="NQ136"/>
      <c r="NR136"/>
      <c r="NS136"/>
      <c r="NT136"/>
      <c r="NU136"/>
      <c r="NV136"/>
      <c r="NW136"/>
      <c r="NX136"/>
      <c r="NY136"/>
      <c r="NZ136"/>
      <c r="OA136"/>
      <c r="OB136"/>
      <c r="OC136"/>
      <c r="OD136"/>
      <c r="OE136"/>
      <c r="OF136"/>
      <c r="OG136"/>
      <c r="OH136"/>
      <c r="OI136"/>
      <c r="OJ136"/>
      <c r="OK136"/>
      <c r="OL136"/>
      <c r="OM136"/>
      <c r="ON136"/>
      <c r="OO136"/>
      <c r="OP136"/>
      <c r="OQ136"/>
      <c r="OR136"/>
      <c r="OS136"/>
      <c r="OT136"/>
      <c r="OU136"/>
      <c r="OV136"/>
      <c r="OW136"/>
      <c r="OX136"/>
      <c r="OY136"/>
      <c r="OZ136"/>
      <c r="PA136"/>
      <c r="PB136"/>
      <c r="PC136"/>
      <c r="PD136"/>
      <c r="PE136"/>
      <c r="PF136"/>
      <c r="PG136"/>
      <c r="PH136"/>
      <c r="PI136"/>
      <c r="PJ136"/>
      <c r="PK136"/>
      <c r="PL136"/>
      <c r="PM136"/>
      <c r="PN136"/>
      <c r="PO136"/>
      <c r="PP136"/>
      <c r="PQ136"/>
      <c r="PR136"/>
      <c r="PS136"/>
      <c r="PT136"/>
      <c r="PU136"/>
      <c r="PV136"/>
      <c r="PW136"/>
      <c r="PX136"/>
      <c r="PY136"/>
      <c r="PZ136"/>
      <c r="QA136"/>
      <c r="QB136"/>
      <c r="QC136"/>
      <c r="QD136"/>
      <c r="QE136"/>
      <c r="QF136"/>
      <c r="QG136"/>
      <c r="QH136"/>
      <c r="QI136"/>
      <c r="QJ136"/>
      <c r="QK136"/>
      <c r="QL136"/>
      <c r="QM136"/>
      <c r="QN136"/>
      <c r="QO136"/>
      <c r="QP136"/>
      <c r="QQ136"/>
      <c r="QR136"/>
      <c r="QS136"/>
      <c r="QT136"/>
      <c r="QU136"/>
      <c r="QV136"/>
      <c r="QW136"/>
      <c r="QX136"/>
      <c r="QY136"/>
      <c r="QZ136"/>
      <c r="RA136"/>
      <c r="RB136"/>
      <c r="RC136"/>
      <c r="RD136"/>
      <c r="RE136"/>
      <c r="RF136"/>
      <c r="RG136"/>
      <c r="RH136"/>
      <c r="RI136"/>
      <c r="RJ136"/>
      <c r="RK136"/>
      <c r="RL136"/>
      <c r="RM136"/>
      <c r="RN136"/>
      <c r="RO136"/>
      <c r="RP136"/>
      <c r="RQ136"/>
      <c r="RR136"/>
      <c r="RS136"/>
      <c r="RT136"/>
      <c r="RU136"/>
      <c r="RV136"/>
      <c r="RW136"/>
      <c r="RX136"/>
      <c r="RY136"/>
      <c r="RZ136"/>
      <c r="SA136"/>
      <c r="SB136"/>
      <c r="SC136"/>
      <c r="SD136"/>
      <c r="SE136"/>
      <c r="SF136"/>
      <c r="SG136"/>
      <c r="SH136"/>
      <c r="SI136"/>
      <c r="SJ136"/>
      <c r="SK136"/>
      <c r="SL136"/>
      <c r="SM136"/>
      <c r="SN136"/>
      <c r="SO136"/>
      <c r="SP136"/>
      <c r="SQ136"/>
      <c r="SR136"/>
      <c r="SS136"/>
      <c r="ST136"/>
      <c r="SU136"/>
      <c r="SV136"/>
      <c r="SW136"/>
      <c r="SX136"/>
      <c r="SY136"/>
      <c r="SZ136"/>
      <c r="TA136"/>
      <c r="TB136"/>
      <c r="TC136"/>
      <c r="TD136"/>
      <c r="TE136"/>
      <c r="TF136"/>
      <c r="TG136"/>
      <c r="TH136"/>
      <c r="TI136"/>
      <c r="TJ136"/>
      <c r="TK136"/>
      <c r="TL136"/>
      <c r="TM136"/>
      <c r="TN136"/>
      <c r="TO136"/>
      <c r="TP136"/>
      <c r="TQ136"/>
      <c r="TR136"/>
      <c r="TS136"/>
      <c r="TT136"/>
      <c r="TU136"/>
      <c r="TV136"/>
      <c r="TW136"/>
      <c r="TX136"/>
      <c r="TY136"/>
      <c r="TZ136"/>
      <c r="UA136"/>
      <c r="UB136"/>
      <c r="UC136"/>
      <c r="UD136"/>
      <c r="UE136"/>
      <c r="UF136"/>
      <c r="UG136"/>
      <c r="UH136"/>
      <c r="UI136"/>
      <c r="UJ136"/>
      <c r="UK136"/>
      <c r="UL136"/>
      <c r="UM136"/>
      <c r="UN136"/>
      <c r="UO136"/>
      <c r="UP136"/>
      <c r="UQ136"/>
      <c r="UR136"/>
      <c r="US136"/>
      <c r="UT136"/>
      <c r="UU136"/>
      <c r="UV136"/>
      <c r="UW136"/>
      <c r="UX136"/>
      <c r="UY136"/>
      <c r="UZ136"/>
      <c r="VA136"/>
      <c r="VB136"/>
      <c r="VC136"/>
      <c r="VD136"/>
      <c r="VE136"/>
      <c r="VF136"/>
      <c r="VG136"/>
      <c r="VH136"/>
      <c r="VI136"/>
      <c r="VJ136"/>
      <c r="VK136"/>
      <c r="VL136"/>
      <c r="VM136"/>
      <c r="VN136"/>
      <c r="VO136"/>
      <c r="VP136"/>
      <c r="VQ136"/>
      <c r="VR136"/>
      <c r="VS136"/>
      <c r="VT136"/>
      <c r="VU136"/>
      <c r="VV136"/>
      <c r="VW136"/>
      <c r="VX136"/>
      <c r="VY136"/>
      <c r="VZ136"/>
      <c r="WA136"/>
      <c r="WB136"/>
      <c r="WC136"/>
      <c r="WD136"/>
      <c r="WE136"/>
      <c r="WF136"/>
      <c r="WG136"/>
    </row>
    <row r="137" spans="1:605" s="19" customFormat="1" ht="12.75" customHeight="1">
      <c r="A137" s="16"/>
      <c r="B137" s="17" t="s">
        <v>103</v>
      </c>
      <c r="C137" s="18"/>
      <c r="D137" s="18">
        <v>25.66</v>
      </c>
      <c r="E137" s="18">
        <v>16.32</v>
      </c>
      <c r="F137" s="18">
        <v>17.829999999999998</v>
      </c>
      <c r="G137" s="18">
        <v>7.82</v>
      </c>
      <c r="H137" s="18">
        <v>83.54</v>
      </c>
      <c r="I137" s="27">
        <v>583.55999999999995</v>
      </c>
      <c r="J137" s="18">
        <v>5.0999999999999996</v>
      </c>
      <c r="K137" s="18">
        <v>4.79</v>
      </c>
      <c r="L137" s="18">
        <v>0</v>
      </c>
      <c r="M137" s="18">
        <v>0</v>
      </c>
      <c r="N137" s="18">
        <v>27.8</v>
      </c>
      <c r="O137" s="18">
        <v>47.93</v>
      </c>
      <c r="P137" s="18">
        <v>7.8</v>
      </c>
      <c r="Q137" s="18">
        <v>0</v>
      </c>
      <c r="R137" s="18">
        <v>0</v>
      </c>
      <c r="S137" s="18">
        <v>0.89</v>
      </c>
      <c r="T137" s="18">
        <v>8.0399999999999991</v>
      </c>
      <c r="U137" s="18">
        <v>586.33000000000004</v>
      </c>
      <c r="V137" s="18">
        <v>1098.0899999999999</v>
      </c>
      <c r="W137" s="18">
        <v>277.16000000000003</v>
      </c>
      <c r="X137" s="18">
        <v>129.38</v>
      </c>
      <c r="Y137" s="18">
        <v>317.82</v>
      </c>
      <c r="Z137" s="18">
        <v>9.35</v>
      </c>
      <c r="AA137" s="18">
        <v>907.21</v>
      </c>
      <c r="AB137" s="18">
        <v>1276.6600000000001</v>
      </c>
      <c r="AC137" s="18">
        <v>419.08</v>
      </c>
      <c r="AD137" s="18">
        <v>5.77</v>
      </c>
      <c r="AE137" s="18">
        <v>0.26</v>
      </c>
      <c r="AF137" s="18">
        <v>0.51</v>
      </c>
      <c r="AG137" s="18">
        <v>3.82</v>
      </c>
      <c r="AH137" s="18">
        <v>13.35</v>
      </c>
      <c r="AI137" s="18">
        <v>33.090000000000003</v>
      </c>
      <c r="AJ137" s="19">
        <v>0</v>
      </c>
      <c r="AK137" s="19">
        <v>1380.22</v>
      </c>
      <c r="AL137" s="19">
        <v>1072.8399999999999</v>
      </c>
      <c r="AM137" s="19">
        <v>1942.05</v>
      </c>
      <c r="AN137" s="19">
        <v>1862.92</v>
      </c>
      <c r="AO137" s="19">
        <v>599.36</v>
      </c>
      <c r="AP137" s="19">
        <v>1142.68</v>
      </c>
      <c r="AQ137" s="19">
        <v>282.32</v>
      </c>
      <c r="AR137" s="19">
        <v>513.77</v>
      </c>
      <c r="AS137" s="19">
        <v>541.12</v>
      </c>
      <c r="AT137" s="19">
        <v>657.46</v>
      </c>
      <c r="AU137" s="19">
        <v>880.31</v>
      </c>
      <c r="AV137" s="19">
        <v>826.59</v>
      </c>
      <c r="AW137" s="19">
        <v>421.72</v>
      </c>
      <c r="AX137" s="19">
        <v>1833.1</v>
      </c>
      <c r="AY137" s="19">
        <v>2.81</v>
      </c>
      <c r="AZ137" s="19">
        <v>472.03</v>
      </c>
      <c r="BA137" s="19">
        <v>528.73</v>
      </c>
      <c r="BB137" s="19">
        <v>385.4</v>
      </c>
      <c r="BC137" s="19">
        <v>196.12</v>
      </c>
      <c r="BD137" s="19">
        <v>0.1</v>
      </c>
      <c r="BE137" s="19">
        <v>0.05</v>
      </c>
      <c r="BF137" s="19">
        <v>0.02</v>
      </c>
      <c r="BG137" s="19">
        <v>0.06</v>
      </c>
      <c r="BH137" s="19">
        <v>7.0000000000000007E-2</v>
      </c>
      <c r="BI137" s="19">
        <v>0.32</v>
      </c>
      <c r="BJ137" s="19">
        <v>0</v>
      </c>
      <c r="BK137" s="19">
        <v>1.57</v>
      </c>
      <c r="BL137" s="19">
        <v>0</v>
      </c>
      <c r="BM137" s="19">
        <v>0.62</v>
      </c>
      <c r="BN137" s="19">
        <v>0.02</v>
      </c>
      <c r="BO137" s="19">
        <v>0.05</v>
      </c>
      <c r="BP137" s="19">
        <v>0</v>
      </c>
      <c r="BQ137" s="19">
        <v>0.06</v>
      </c>
      <c r="BR137" s="19">
        <v>0.11</v>
      </c>
      <c r="BS137" s="19">
        <v>2.4900000000000002</v>
      </c>
      <c r="BT137" s="19">
        <v>0</v>
      </c>
      <c r="BU137" s="19">
        <v>0</v>
      </c>
      <c r="BV137" s="19">
        <v>4.3899999999999997</v>
      </c>
      <c r="BW137" s="19">
        <v>0.56000000000000005</v>
      </c>
      <c r="BX137" s="19">
        <v>0</v>
      </c>
      <c r="BY137" s="19">
        <v>0</v>
      </c>
      <c r="BZ137" s="19">
        <v>0</v>
      </c>
      <c r="CA137" s="19">
        <v>0</v>
      </c>
      <c r="CB137" s="19">
        <v>772.96</v>
      </c>
      <c r="IV137"/>
      <c r="IW137"/>
      <c r="IX137"/>
      <c r="IY137"/>
      <c r="IZ137"/>
      <c r="JA137"/>
      <c r="JB137"/>
      <c r="JC137"/>
      <c r="JD137"/>
      <c r="JE137"/>
      <c r="JF137"/>
      <c r="JG137"/>
      <c r="JH137"/>
      <c r="JI137"/>
      <c r="JJ137"/>
      <c r="JK137"/>
      <c r="JL137"/>
      <c r="JM137"/>
      <c r="JN137"/>
      <c r="JO137"/>
      <c r="JP137"/>
      <c r="JQ137"/>
      <c r="JR137"/>
      <c r="JS137"/>
      <c r="JT137"/>
      <c r="JU137"/>
      <c r="JV137"/>
      <c r="JW137"/>
      <c r="JX137"/>
      <c r="JY137"/>
      <c r="JZ137"/>
      <c r="KA137"/>
      <c r="KB137"/>
      <c r="KC137"/>
      <c r="KD137"/>
      <c r="KE137"/>
      <c r="KF137"/>
      <c r="KG137"/>
      <c r="KH137"/>
      <c r="KI137"/>
      <c r="KJ137"/>
      <c r="KK137"/>
      <c r="KL137"/>
      <c r="KM137"/>
      <c r="KN137"/>
      <c r="KO137"/>
      <c r="KP137"/>
      <c r="KQ137"/>
      <c r="KR137"/>
      <c r="KS137"/>
      <c r="KT137"/>
      <c r="KU137"/>
      <c r="KV137"/>
      <c r="KW137"/>
      <c r="KX137"/>
      <c r="KY137"/>
      <c r="KZ137"/>
      <c r="LA137"/>
      <c r="LB137"/>
      <c r="LC137"/>
      <c r="LD137"/>
      <c r="LE137"/>
      <c r="LF137"/>
      <c r="LG137"/>
      <c r="LH137"/>
      <c r="LI137"/>
      <c r="LJ137"/>
      <c r="LK137"/>
      <c r="LL137"/>
      <c r="LM137"/>
      <c r="LN137"/>
      <c r="LO137"/>
      <c r="LP137"/>
      <c r="LQ137"/>
      <c r="LR137"/>
      <c r="LS137"/>
      <c r="LT137"/>
      <c r="LU137"/>
      <c r="LV137"/>
      <c r="LW137"/>
      <c r="LX137"/>
      <c r="LY137"/>
      <c r="LZ137"/>
      <c r="MA137"/>
      <c r="MB137"/>
      <c r="MC137"/>
      <c r="MD137"/>
      <c r="ME137"/>
      <c r="MF137"/>
      <c r="MG137"/>
      <c r="MH137"/>
      <c r="MI137"/>
      <c r="MJ137"/>
      <c r="MK137"/>
      <c r="ML137"/>
      <c r="MM137"/>
      <c r="MN137"/>
      <c r="MO137"/>
      <c r="MP137"/>
      <c r="MQ137"/>
      <c r="MR137"/>
      <c r="MS137"/>
      <c r="MT137"/>
      <c r="MU137"/>
      <c r="MV137"/>
      <c r="MW137"/>
      <c r="MX137"/>
      <c r="MY137"/>
      <c r="MZ137"/>
      <c r="NA137"/>
      <c r="NB137"/>
      <c r="NC137"/>
      <c r="ND137"/>
      <c r="NE137"/>
      <c r="NF137"/>
      <c r="NG137"/>
      <c r="NH137"/>
      <c r="NI137"/>
      <c r="NJ137"/>
      <c r="NK137"/>
      <c r="NL137"/>
      <c r="NM137"/>
      <c r="NN137"/>
      <c r="NO137"/>
      <c r="NP137"/>
      <c r="NQ137"/>
      <c r="NR137"/>
      <c r="NS137"/>
      <c r="NT137"/>
      <c r="NU137"/>
      <c r="NV137"/>
      <c r="NW137"/>
      <c r="NX137"/>
      <c r="NY137"/>
      <c r="NZ137"/>
      <c r="OA137"/>
      <c r="OB137"/>
      <c r="OC137"/>
      <c r="OD137"/>
      <c r="OE137"/>
      <c r="OF137"/>
      <c r="OG137"/>
      <c r="OH137"/>
      <c r="OI137"/>
      <c r="OJ137"/>
      <c r="OK137"/>
      <c r="OL137"/>
      <c r="OM137"/>
      <c r="ON137"/>
      <c r="OO137"/>
      <c r="OP137"/>
      <c r="OQ137"/>
      <c r="OR137"/>
      <c r="OS137"/>
      <c r="OT137"/>
      <c r="OU137"/>
      <c r="OV137"/>
      <c r="OW137"/>
      <c r="OX137"/>
      <c r="OY137"/>
      <c r="OZ137"/>
      <c r="PA137"/>
      <c r="PB137"/>
      <c r="PC137"/>
      <c r="PD137"/>
      <c r="PE137"/>
      <c r="PF137"/>
      <c r="PG137"/>
      <c r="PH137"/>
      <c r="PI137"/>
      <c r="PJ137"/>
      <c r="PK137"/>
      <c r="PL137"/>
      <c r="PM137"/>
      <c r="PN137"/>
      <c r="PO137"/>
      <c r="PP137"/>
      <c r="PQ137"/>
      <c r="PR137"/>
      <c r="PS137"/>
      <c r="PT137"/>
      <c r="PU137"/>
      <c r="PV137"/>
      <c r="PW137"/>
      <c r="PX137"/>
      <c r="PY137"/>
      <c r="PZ137"/>
      <c r="QA137"/>
      <c r="QB137"/>
      <c r="QC137"/>
      <c r="QD137"/>
      <c r="QE137"/>
      <c r="QF137"/>
      <c r="QG137"/>
      <c r="QH137"/>
      <c r="QI137"/>
      <c r="QJ137"/>
      <c r="QK137"/>
      <c r="QL137"/>
      <c r="QM137"/>
      <c r="QN137"/>
      <c r="QO137"/>
      <c r="QP137"/>
      <c r="QQ137"/>
      <c r="QR137"/>
      <c r="QS137"/>
      <c r="QT137"/>
      <c r="QU137"/>
      <c r="QV137"/>
      <c r="QW137"/>
      <c r="QX137"/>
      <c r="QY137"/>
      <c r="QZ137"/>
      <c r="RA137"/>
      <c r="RB137"/>
      <c r="RC137"/>
      <c r="RD137"/>
      <c r="RE137"/>
      <c r="RF137"/>
      <c r="RG137"/>
      <c r="RH137"/>
      <c r="RI137"/>
      <c r="RJ137"/>
      <c r="RK137"/>
      <c r="RL137"/>
      <c r="RM137"/>
      <c r="RN137"/>
      <c r="RO137"/>
      <c r="RP137"/>
      <c r="RQ137"/>
      <c r="RR137"/>
      <c r="RS137"/>
      <c r="RT137"/>
      <c r="RU137"/>
      <c r="RV137"/>
      <c r="RW137"/>
      <c r="RX137"/>
      <c r="RY137"/>
      <c r="RZ137"/>
      <c r="SA137"/>
      <c r="SB137"/>
      <c r="SC137"/>
      <c r="SD137"/>
      <c r="SE137"/>
      <c r="SF137"/>
      <c r="SG137"/>
      <c r="SH137"/>
      <c r="SI137"/>
      <c r="SJ137"/>
      <c r="SK137"/>
      <c r="SL137"/>
      <c r="SM137"/>
      <c r="SN137"/>
      <c r="SO137"/>
      <c r="SP137"/>
      <c r="SQ137"/>
      <c r="SR137"/>
      <c r="SS137"/>
      <c r="ST137"/>
      <c r="SU137"/>
      <c r="SV137"/>
      <c r="SW137"/>
      <c r="SX137"/>
      <c r="SY137"/>
      <c r="SZ137"/>
      <c r="TA137"/>
      <c r="TB137"/>
      <c r="TC137"/>
      <c r="TD137"/>
      <c r="TE137"/>
      <c r="TF137"/>
      <c r="TG137"/>
      <c r="TH137"/>
      <c r="TI137"/>
      <c r="TJ137"/>
      <c r="TK137"/>
      <c r="TL137"/>
      <c r="TM137"/>
      <c r="TN137"/>
      <c r="TO137"/>
      <c r="TP137"/>
      <c r="TQ137"/>
      <c r="TR137"/>
      <c r="TS137"/>
      <c r="TT137"/>
      <c r="TU137"/>
      <c r="TV137"/>
      <c r="TW137"/>
      <c r="TX137"/>
      <c r="TY137"/>
      <c r="TZ137"/>
      <c r="UA137"/>
      <c r="UB137"/>
      <c r="UC137"/>
      <c r="UD137"/>
      <c r="UE137"/>
      <c r="UF137"/>
      <c r="UG137"/>
      <c r="UH137"/>
      <c r="UI137"/>
      <c r="UJ137"/>
      <c r="UK137"/>
      <c r="UL137"/>
      <c r="UM137"/>
      <c r="UN137"/>
      <c r="UO137"/>
      <c r="UP137"/>
      <c r="UQ137"/>
      <c r="UR137"/>
      <c r="US137"/>
      <c r="UT137"/>
      <c r="UU137"/>
      <c r="UV137"/>
      <c r="UW137"/>
      <c r="UX137"/>
      <c r="UY137"/>
      <c r="UZ137"/>
      <c r="VA137"/>
      <c r="VB137"/>
      <c r="VC137"/>
      <c r="VD137"/>
      <c r="VE137"/>
      <c r="VF137"/>
      <c r="VG137"/>
      <c r="VH137"/>
      <c r="VI137"/>
      <c r="VJ137"/>
      <c r="VK137"/>
      <c r="VL137"/>
      <c r="VM137"/>
      <c r="VN137"/>
      <c r="VO137"/>
      <c r="VP137"/>
      <c r="VQ137"/>
      <c r="VR137"/>
      <c r="VS137"/>
      <c r="VT137"/>
      <c r="VU137"/>
      <c r="VV137"/>
      <c r="VW137"/>
      <c r="VX137"/>
      <c r="VY137"/>
      <c r="VZ137"/>
      <c r="WA137"/>
      <c r="WB137"/>
      <c r="WC137"/>
      <c r="WD137"/>
      <c r="WE137"/>
      <c r="WF137"/>
      <c r="WG137"/>
    </row>
    <row r="138" spans="1:605" s="19" customFormat="1" ht="12.75" customHeight="1">
      <c r="A138" s="16"/>
      <c r="B138" s="17" t="s">
        <v>94</v>
      </c>
      <c r="C138" s="18"/>
      <c r="D138" s="18">
        <f t="shared" ref="D138:BO138" si="13">SUM(D128+D137)</f>
        <v>47.370000000000005</v>
      </c>
      <c r="E138" s="18">
        <f t="shared" si="13"/>
        <v>29.990000000000002</v>
      </c>
      <c r="F138" s="18">
        <f t="shared" si="13"/>
        <v>35.299999999999997</v>
      </c>
      <c r="G138" s="18">
        <f t="shared" si="13"/>
        <v>13.71</v>
      </c>
      <c r="H138" s="18">
        <f t="shared" si="13"/>
        <v>168.79000000000002</v>
      </c>
      <c r="I138" s="27">
        <f t="shared" si="13"/>
        <v>1149.1300000000001</v>
      </c>
      <c r="J138" s="18">
        <f t="shared" si="13"/>
        <v>12.02</v>
      </c>
      <c r="K138" s="18">
        <f t="shared" si="13"/>
        <v>7.82</v>
      </c>
      <c r="L138" s="18">
        <f t="shared" si="13"/>
        <v>0</v>
      </c>
      <c r="M138" s="18">
        <f t="shared" si="13"/>
        <v>0</v>
      </c>
      <c r="N138" s="18">
        <f t="shared" si="13"/>
        <v>64.739999999999995</v>
      </c>
      <c r="O138" s="18">
        <f t="shared" si="13"/>
        <v>86.4</v>
      </c>
      <c r="P138" s="18">
        <f t="shared" si="13"/>
        <v>17.64</v>
      </c>
      <c r="Q138" s="18">
        <f t="shared" si="13"/>
        <v>0</v>
      </c>
      <c r="R138" s="18">
        <f t="shared" si="13"/>
        <v>0</v>
      </c>
      <c r="S138" s="18">
        <f t="shared" si="13"/>
        <v>2.14</v>
      </c>
      <c r="T138" s="18">
        <f t="shared" si="13"/>
        <v>16.52</v>
      </c>
      <c r="U138" s="18">
        <f t="shared" si="13"/>
        <v>1119.0700000000002</v>
      </c>
      <c r="V138" s="18">
        <f t="shared" si="13"/>
        <v>3121.4700000000003</v>
      </c>
      <c r="W138" s="18">
        <f t="shared" si="13"/>
        <v>534.47</v>
      </c>
      <c r="X138" s="18">
        <f t="shared" si="13"/>
        <v>273.39</v>
      </c>
      <c r="Y138" s="18">
        <f t="shared" si="13"/>
        <v>673.73</v>
      </c>
      <c r="Z138" s="18">
        <f t="shared" si="13"/>
        <v>20.73</v>
      </c>
      <c r="AA138" s="18">
        <f t="shared" si="13"/>
        <v>1759.51</v>
      </c>
      <c r="AB138" s="18">
        <f t="shared" si="13"/>
        <v>3768.96</v>
      </c>
      <c r="AC138" s="18">
        <f t="shared" si="13"/>
        <v>958.8599999999999</v>
      </c>
      <c r="AD138" s="18">
        <f t="shared" si="13"/>
        <v>9.51</v>
      </c>
      <c r="AE138" s="18">
        <f t="shared" si="13"/>
        <v>0.61</v>
      </c>
      <c r="AF138" s="18">
        <f t="shared" si="13"/>
        <v>1.07</v>
      </c>
      <c r="AG138" s="18">
        <f t="shared" si="13"/>
        <v>9.49</v>
      </c>
      <c r="AH138" s="18">
        <f t="shared" si="13"/>
        <v>26.75</v>
      </c>
      <c r="AI138" s="18">
        <f t="shared" si="13"/>
        <v>123.11</v>
      </c>
      <c r="AJ138" s="18">
        <f t="shared" si="13"/>
        <v>0</v>
      </c>
      <c r="AK138" s="18">
        <f t="shared" si="13"/>
        <v>2248.09</v>
      </c>
      <c r="AL138" s="18">
        <f t="shared" si="13"/>
        <v>1777.1799999999998</v>
      </c>
      <c r="AM138" s="18">
        <f t="shared" si="13"/>
        <v>3192.1099999999997</v>
      </c>
      <c r="AN138" s="18">
        <f t="shared" si="13"/>
        <v>3812.5</v>
      </c>
      <c r="AO138" s="18">
        <f t="shared" si="13"/>
        <v>963.09</v>
      </c>
      <c r="AP138" s="18">
        <f t="shared" si="13"/>
        <v>1848.79</v>
      </c>
      <c r="AQ138" s="18">
        <f t="shared" si="13"/>
        <v>494.16999999999996</v>
      </c>
      <c r="AR138" s="18">
        <f t="shared" si="13"/>
        <v>1257.83</v>
      </c>
      <c r="AS138" s="18">
        <f t="shared" si="13"/>
        <v>1509.44</v>
      </c>
      <c r="AT138" s="18">
        <f t="shared" si="13"/>
        <v>1815.52</v>
      </c>
      <c r="AU138" s="18">
        <f t="shared" si="13"/>
        <v>2443.27</v>
      </c>
      <c r="AV138" s="18">
        <f t="shared" si="13"/>
        <v>1379.16</v>
      </c>
      <c r="AW138" s="18">
        <f t="shared" si="13"/>
        <v>1231.24</v>
      </c>
      <c r="AX138" s="18">
        <f t="shared" si="13"/>
        <v>4873.3899999999994</v>
      </c>
      <c r="AY138" s="18">
        <f t="shared" si="13"/>
        <v>194.29</v>
      </c>
      <c r="AZ138" s="18">
        <f t="shared" si="13"/>
        <v>1141.1799999999998</v>
      </c>
      <c r="BA138" s="18">
        <f t="shared" si="13"/>
        <v>1232.8699999999999</v>
      </c>
      <c r="BB138" s="18">
        <f t="shared" si="13"/>
        <v>965</v>
      </c>
      <c r="BC138" s="18">
        <f t="shared" si="13"/>
        <v>444.46000000000004</v>
      </c>
      <c r="BD138" s="18">
        <f t="shared" si="13"/>
        <v>0.15000000000000002</v>
      </c>
      <c r="BE138" s="18">
        <f t="shared" si="13"/>
        <v>7.0000000000000007E-2</v>
      </c>
      <c r="BF138" s="18">
        <f t="shared" si="13"/>
        <v>0.03</v>
      </c>
      <c r="BG138" s="18">
        <f t="shared" si="13"/>
        <v>0.09</v>
      </c>
      <c r="BH138" s="18">
        <f t="shared" si="13"/>
        <v>0.1</v>
      </c>
      <c r="BI138" s="18">
        <f t="shared" si="13"/>
        <v>0.49</v>
      </c>
      <c r="BJ138" s="18">
        <f t="shared" si="13"/>
        <v>0</v>
      </c>
      <c r="BK138" s="18">
        <f t="shared" si="13"/>
        <v>2.62</v>
      </c>
      <c r="BL138" s="18">
        <f t="shared" si="13"/>
        <v>0</v>
      </c>
      <c r="BM138" s="18">
        <f t="shared" si="13"/>
        <v>1.03</v>
      </c>
      <c r="BN138" s="18">
        <f t="shared" si="13"/>
        <v>0.04</v>
      </c>
      <c r="BO138" s="18">
        <f t="shared" si="13"/>
        <v>0.08</v>
      </c>
      <c r="BP138" s="18">
        <f t="shared" ref="BP138:EA138" si="14">SUM(BP128+BP137)</f>
        <v>0</v>
      </c>
      <c r="BQ138" s="18">
        <f t="shared" si="14"/>
        <v>0.09</v>
      </c>
      <c r="BR138" s="18">
        <f t="shared" si="14"/>
        <v>0.18</v>
      </c>
      <c r="BS138" s="18">
        <f t="shared" si="14"/>
        <v>4.25</v>
      </c>
      <c r="BT138" s="18">
        <f t="shared" si="14"/>
        <v>0</v>
      </c>
      <c r="BU138" s="18">
        <f t="shared" si="14"/>
        <v>0</v>
      </c>
      <c r="BV138" s="18">
        <f t="shared" si="14"/>
        <v>7.5</v>
      </c>
      <c r="BW138" s="18">
        <f t="shared" si="14"/>
        <v>1.1200000000000001</v>
      </c>
      <c r="BX138" s="18">
        <f t="shared" si="14"/>
        <v>0</v>
      </c>
      <c r="BY138" s="18">
        <f t="shared" si="14"/>
        <v>0</v>
      </c>
      <c r="BZ138" s="18">
        <f t="shared" si="14"/>
        <v>0</v>
      </c>
      <c r="CA138" s="18">
        <f t="shared" si="14"/>
        <v>0</v>
      </c>
      <c r="CB138" s="18">
        <f t="shared" si="14"/>
        <v>1312.52</v>
      </c>
      <c r="CC138" s="18">
        <f t="shared" si="14"/>
        <v>0</v>
      </c>
      <c r="CD138" s="18">
        <f t="shared" si="14"/>
        <v>0</v>
      </c>
      <c r="CE138" s="18">
        <f t="shared" si="14"/>
        <v>0</v>
      </c>
      <c r="CF138" s="18">
        <f t="shared" si="14"/>
        <v>0</v>
      </c>
      <c r="CG138" s="18">
        <f t="shared" si="14"/>
        <v>0</v>
      </c>
      <c r="CH138" s="18">
        <f t="shared" si="14"/>
        <v>0</v>
      </c>
      <c r="CI138" s="18">
        <f t="shared" si="14"/>
        <v>0</v>
      </c>
      <c r="CJ138" s="18">
        <f t="shared" si="14"/>
        <v>0</v>
      </c>
      <c r="CK138" s="18">
        <f t="shared" si="14"/>
        <v>0</v>
      </c>
      <c r="CL138" s="18">
        <f t="shared" si="14"/>
        <v>0</v>
      </c>
      <c r="CM138" s="18">
        <f t="shared" si="14"/>
        <v>0</v>
      </c>
      <c r="CN138" s="18">
        <f t="shared" si="14"/>
        <v>0</v>
      </c>
      <c r="CO138" s="18">
        <f t="shared" si="14"/>
        <v>0</v>
      </c>
      <c r="CP138" s="18">
        <f t="shared" si="14"/>
        <v>0</v>
      </c>
      <c r="CQ138" s="18">
        <f t="shared" si="14"/>
        <v>0</v>
      </c>
      <c r="CR138" s="18">
        <f t="shared" si="14"/>
        <v>0</v>
      </c>
      <c r="CS138" s="18">
        <f t="shared" si="14"/>
        <v>0</v>
      </c>
      <c r="CT138" s="18">
        <f t="shared" si="14"/>
        <v>0</v>
      </c>
      <c r="CU138" s="18">
        <f t="shared" si="14"/>
        <v>0</v>
      </c>
      <c r="CV138" s="18">
        <f t="shared" si="14"/>
        <v>0</v>
      </c>
      <c r="CW138" s="18">
        <f t="shared" si="14"/>
        <v>0</v>
      </c>
      <c r="CX138" s="18">
        <f t="shared" si="14"/>
        <v>0</v>
      </c>
      <c r="CY138" s="18">
        <f t="shared" si="14"/>
        <v>0</v>
      </c>
      <c r="CZ138" s="18">
        <f t="shared" si="14"/>
        <v>0</v>
      </c>
      <c r="DA138" s="18">
        <f t="shared" si="14"/>
        <v>0</v>
      </c>
      <c r="DB138" s="18">
        <f t="shared" si="14"/>
        <v>0</v>
      </c>
      <c r="DC138" s="18">
        <f t="shared" si="14"/>
        <v>0</v>
      </c>
      <c r="DD138" s="18">
        <f t="shared" si="14"/>
        <v>0</v>
      </c>
      <c r="DE138" s="18">
        <f t="shared" si="14"/>
        <v>0</v>
      </c>
      <c r="DF138" s="18">
        <f t="shared" si="14"/>
        <v>0</v>
      </c>
      <c r="DG138" s="18">
        <f t="shared" si="14"/>
        <v>0</v>
      </c>
      <c r="DH138" s="18">
        <f t="shared" si="14"/>
        <v>0</v>
      </c>
      <c r="DI138" s="18">
        <f t="shared" si="14"/>
        <v>0</v>
      </c>
      <c r="DJ138" s="18">
        <f t="shared" si="14"/>
        <v>0</v>
      </c>
      <c r="DK138" s="18">
        <f t="shared" si="14"/>
        <v>0</v>
      </c>
      <c r="DL138" s="18">
        <f t="shared" si="14"/>
        <v>0</v>
      </c>
      <c r="DM138" s="18">
        <f t="shared" si="14"/>
        <v>0</v>
      </c>
      <c r="DN138" s="18">
        <f t="shared" si="14"/>
        <v>0</v>
      </c>
      <c r="DO138" s="18">
        <f t="shared" si="14"/>
        <v>0</v>
      </c>
      <c r="DP138" s="18">
        <f t="shared" si="14"/>
        <v>0</v>
      </c>
      <c r="DQ138" s="18">
        <f t="shared" si="14"/>
        <v>0</v>
      </c>
      <c r="DR138" s="18">
        <f t="shared" si="14"/>
        <v>0</v>
      </c>
      <c r="DS138" s="18">
        <f t="shared" si="14"/>
        <v>0</v>
      </c>
      <c r="DT138" s="18">
        <f t="shared" si="14"/>
        <v>0</v>
      </c>
      <c r="DU138" s="18">
        <f t="shared" si="14"/>
        <v>0</v>
      </c>
      <c r="DV138" s="18">
        <f t="shared" si="14"/>
        <v>0</v>
      </c>
      <c r="DW138" s="18">
        <f t="shared" si="14"/>
        <v>0</v>
      </c>
      <c r="DX138" s="18">
        <f t="shared" si="14"/>
        <v>0</v>
      </c>
      <c r="DY138" s="18">
        <f t="shared" si="14"/>
        <v>0</v>
      </c>
      <c r="DZ138" s="18">
        <f t="shared" si="14"/>
        <v>0</v>
      </c>
      <c r="EA138" s="18">
        <f t="shared" si="14"/>
        <v>0</v>
      </c>
      <c r="EB138" s="18">
        <f t="shared" ref="EB138:GM138" si="15">SUM(EB128+EB137)</f>
        <v>0</v>
      </c>
      <c r="EC138" s="18">
        <f t="shared" si="15"/>
        <v>0</v>
      </c>
      <c r="ED138" s="18">
        <f t="shared" si="15"/>
        <v>0</v>
      </c>
      <c r="EE138" s="18">
        <f t="shared" si="15"/>
        <v>0</v>
      </c>
      <c r="EF138" s="18">
        <f t="shared" si="15"/>
        <v>0</v>
      </c>
      <c r="EG138" s="18">
        <f t="shared" si="15"/>
        <v>0</v>
      </c>
      <c r="EH138" s="18">
        <f t="shared" si="15"/>
        <v>0</v>
      </c>
      <c r="EI138" s="18">
        <f t="shared" si="15"/>
        <v>0</v>
      </c>
      <c r="EJ138" s="18">
        <f t="shared" si="15"/>
        <v>0</v>
      </c>
      <c r="EK138" s="18">
        <f t="shared" si="15"/>
        <v>0</v>
      </c>
      <c r="EL138" s="18">
        <f t="shared" si="15"/>
        <v>0</v>
      </c>
      <c r="EM138" s="18">
        <f t="shared" si="15"/>
        <v>0</v>
      </c>
      <c r="EN138" s="18">
        <f t="shared" si="15"/>
        <v>0</v>
      </c>
      <c r="EO138" s="18">
        <f t="shared" si="15"/>
        <v>0</v>
      </c>
      <c r="EP138" s="18">
        <f t="shared" si="15"/>
        <v>0</v>
      </c>
      <c r="EQ138" s="18">
        <f t="shared" si="15"/>
        <v>0</v>
      </c>
      <c r="ER138" s="18">
        <f t="shared" si="15"/>
        <v>0</v>
      </c>
      <c r="ES138" s="18">
        <f t="shared" si="15"/>
        <v>0</v>
      </c>
      <c r="ET138" s="18">
        <f t="shared" si="15"/>
        <v>0</v>
      </c>
      <c r="EU138" s="18">
        <f t="shared" si="15"/>
        <v>0</v>
      </c>
      <c r="EV138" s="18">
        <f t="shared" si="15"/>
        <v>0</v>
      </c>
      <c r="EW138" s="18">
        <f t="shared" si="15"/>
        <v>0</v>
      </c>
      <c r="EX138" s="18">
        <f t="shared" si="15"/>
        <v>0</v>
      </c>
      <c r="EY138" s="18">
        <f t="shared" si="15"/>
        <v>0</v>
      </c>
      <c r="EZ138" s="18">
        <f t="shared" si="15"/>
        <v>0</v>
      </c>
      <c r="FA138" s="18">
        <f t="shared" si="15"/>
        <v>0</v>
      </c>
      <c r="FB138" s="18">
        <f t="shared" si="15"/>
        <v>0</v>
      </c>
      <c r="FC138" s="18">
        <f t="shared" si="15"/>
        <v>0</v>
      </c>
      <c r="FD138" s="18">
        <f t="shared" si="15"/>
        <v>0</v>
      </c>
      <c r="FE138" s="18">
        <f t="shared" si="15"/>
        <v>0</v>
      </c>
      <c r="FF138" s="18">
        <f t="shared" si="15"/>
        <v>0</v>
      </c>
      <c r="FG138" s="18">
        <f t="shared" si="15"/>
        <v>0</v>
      </c>
      <c r="FH138" s="18">
        <f t="shared" si="15"/>
        <v>0</v>
      </c>
      <c r="FI138" s="18">
        <f t="shared" si="15"/>
        <v>0</v>
      </c>
      <c r="FJ138" s="18">
        <f t="shared" si="15"/>
        <v>0</v>
      </c>
      <c r="FK138" s="18">
        <f t="shared" si="15"/>
        <v>0</v>
      </c>
      <c r="FL138" s="18">
        <f t="shared" si="15"/>
        <v>0</v>
      </c>
      <c r="FM138" s="18">
        <f t="shared" si="15"/>
        <v>0</v>
      </c>
      <c r="FN138" s="18">
        <f t="shared" si="15"/>
        <v>0</v>
      </c>
      <c r="FO138" s="18">
        <f t="shared" si="15"/>
        <v>0</v>
      </c>
      <c r="FP138" s="18">
        <f t="shared" si="15"/>
        <v>0</v>
      </c>
      <c r="FQ138" s="18">
        <f t="shared" si="15"/>
        <v>0</v>
      </c>
      <c r="FR138" s="18">
        <f t="shared" si="15"/>
        <v>0</v>
      </c>
      <c r="FS138" s="18">
        <f t="shared" si="15"/>
        <v>0</v>
      </c>
      <c r="FT138" s="18">
        <f t="shared" si="15"/>
        <v>0</v>
      </c>
      <c r="FU138" s="18">
        <f t="shared" si="15"/>
        <v>0</v>
      </c>
      <c r="FV138" s="18">
        <f t="shared" si="15"/>
        <v>0</v>
      </c>
      <c r="FW138" s="18">
        <f t="shared" si="15"/>
        <v>0</v>
      </c>
      <c r="FX138" s="18">
        <f t="shared" si="15"/>
        <v>0</v>
      </c>
      <c r="FY138" s="18">
        <f t="shared" si="15"/>
        <v>0</v>
      </c>
      <c r="FZ138" s="18">
        <f t="shared" si="15"/>
        <v>0</v>
      </c>
      <c r="GA138" s="18">
        <f t="shared" si="15"/>
        <v>0</v>
      </c>
      <c r="GB138" s="18">
        <f t="shared" si="15"/>
        <v>0</v>
      </c>
      <c r="GC138" s="18">
        <f t="shared" si="15"/>
        <v>0</v>
      </c>
      <c r="GD138" s="18">
        <f t="shared" si="15"/>
        <v>0</v>
      </c>
      <c r="GE138" s="18">
        <f t="shared" si="15"/>
        <v>0</v>
      </c>
      <c r="GF138" s="18">
        <f t="shared" si="15"/>
        <v>0</v>
      </c>
      <c r="GG138" s="18">
        <f t="shared" si="15"/>
        <v>0</v>
      </c>
      <c r="GH138" s="18">
        <f t="shared" si="15"/>
        <v>0</v>
      </c>
      <c r="GI138" s="18">
        <f t="shared" si="15"/>
        <v>0</v>
      </c>
      <c r="GJ138" s="18">
        <f t="shared" si="15"/>
        <v>0</v>
      </c>
      <c r="GK138" s="18">
        <f t="shared" si="15"/>
        <v>0</v>
      </c>
      <c r="GL138" s="18">
        <f t="shared" si="15"/>
        <v>0</v>
      </c>
      <c r="GM138" s="18">
        <f t="shared" si="15"/>
        <v>0</v>
      </c>
      <c r="GN138" s="18">
        <f t="shared" ref="GN138:IU138" si="16">SUM(GN128+GN137)</f>
        <v>0</v>
      </c>
      <c r="GO138" s="18">
        <f t="shared" si="16"/>
        <v>0</v>
      </c>
      <c r="GP138" s="18">
        <f t="shared" si="16"/>
        <v>0</v>
      </c>
      <c r="GQ138" s="18">
        <f t="shared" si="16"/>
        <v>0</v>
      </c>
      <c r="GR138" s="18">
        <f t="shared" si="16"/>
        <v>0</v>
      </c>
      <c r="GS138" s="18">
        <f t="shared" si="16"/>
        <v>0</v>
      </c>
      <c r="GT138" s="18">
        <f t="shared" si="16"/>
        <v>0</v>
      </c>
      <c r="GU138" s="18">
        <f t="shared" si="16"/>
        <v>0</v>
      </c>
      <c r="GV138" s="18">
        <f t="shared" si="16"/>
        <v>0</v>
      </c>
      <c r="GW138" s="18">
        <f t="shared" si="16"/>
        <v>0</v>
      </c>
      <c r="GX138" s="18">
        <f t="shared" si="16"/>
        <v>0</v>
      </c>
      <c r="GY138" s="18">
        <f t="shared" si="16"/>
        <v>0</v>
      </c>
      <c r="GZ138" s="18">
        <f t="shared" si="16"/>
        <v>0</v>
      </c>
      <c r="HA138" s="18">
        <f t="shared" si="16"/>
        <v>0</v>
      </c>
      <c r="HB138" s="18">
        <f t="shared" si="16"/>
        <v>0</v>
      </c>
      <c r="HC138" s="18">
        <f t="shared" si="16"/>
        <v>0</v>
      </c>
      <c r="HD138" s="18">
        <f t="shared" si="16"/>
        <v>0</v>
      </c>
      <c r="HE138" s="18">
        <f t="shared" si="16"/>
        <v>0</v>
      </c>
      <c r="HF138" s="18">
        <f t="shared" si="16"/>
        <v>0</v>
      </c>
      <c r="HG138" s="18">
        <f t="shared" si="16"/>
        <v>0</v>
      </c>
      <c r="HH138" s="18">
        <f t="shared" si="16"/>
        <v>0</v>
      </c>
      <c r="HI138" s="18">
        <f t="shared" si="16"/>
        <v>0</v>
      </c>
      <c r="HJ138" s="18">
        <f t="shared" si="16"/>
        <v>0</v>
      </c>
      <c r="HK138" s="18">
        <f t="shared" si="16"/>
        <v>0</v>
      </c>
      <c r="HL138" s="18">
        <f t="shared" si="16"/>
        <v>0</v>
      </c>
      <c r="HM138" s="18">
        <f t="shared" si="16"/>
        <v>0</v>
      </c>
      <c r="HN138" s="18">
        <f t="shared" si="16"/>
        <v>0</v>
      </c>
      <c r="HO138" s="18">
        <f t="shared" si="16"/>
        <v>0</v>
      </c>
      <c r="HP138" s="18">
        <f t="shared" si="16"/>
        <v>0</v>
      </c>
      <c r="HQ138" s="18">
        <f t="shared" si="16"/>
        <v>0</v>
      </c>
      <c r="HR138" s="18">
        <f t="shared" si="16"/>
        <v>0</v>
      </c>
      <c r="HS138" s="18">
        <f t="shared" si="16"/>
        <v>0</v>
      </c>
      <c r="HT138" s="18">
        <f t="shared" si="16"/>
        <v>0</v>
      </c>
      <c r="HU138" s="18">
        <f t="shared" si="16"/>
        <v>0</v>
      </c>
      <c r="HV138" s="18">
        <f t="shared" si="16"/>
        <v>0</v>
      </c>
      <c r="HW138" s="18">
        <f t="shared" si="16"/>
        <v>0</v>
      </c>
      <c r="HX138" s="18">
        <f t="shared" si="16"/>
        <v>0</v>
      </c>
      <c r="HY138" s="18">
        <f t="shared" si="16"/>
        <v>0</v>
      </c>
      <c r="HZ138" s="18">
        <f t="shared" si="16"/>
        <v>0</v>
      </c>
      <c r="IA138" s="18">
        <f t="shared" si="16"/>
        <v>0</v>
      </c>
      <c r="IB138" s="18">
        <f t="shared" si="16"/>
        <v>0</v>
      </c>
      <c r="IC138" s="18">
        <f t="shared" si="16"/>
        <v>0</v>
      </c>
      <c r="ID138" s="18">
        <f t="shared" si="16"/>
        <v>0</v>
      </c>
      <c r="IE138" s="18">
        <f t="shared" si="16"/>
        <v>0</v>
      </c>
      <c r="IF138" s="18">
        <f t="shared" si="16"/>
        <v>0</v>
      </c>
      <c r="IG138" s="18">
        <f t="shared" si="16"/>
        <v>0</v>
      </c>
      <c r="IH138" s="18">
        <f t="shared" si="16"/>
        <v>0</v>
      </c>
      <c r="II138" s="18">
        <f t="shared" si="16"/>
        <v>0</v>
      </c>
      <c r="IJ138" s="18">
        <f t="shared" si="16"/>
        <v>0</v>
      </c>
      <c r="IK138" s="18">
        <f t="shared" si="16"/>
        <v>0</v>
      </c>
      <c r="IL138" s="18">
        <f t="shared" si="16"/>
        <v>0</v>
      </c>
      <c r="IM138" s="18">
        <f t="shared" si="16"/>
        <v>0</v>
      </c>
      <c r="IN138" s="18">
        <f t="shared" si="16"/>
        <v>0</v>
      </c>
      <c r="IO138" s="18">
        <f t="shared" si="16"/>
        <v>0</v>
      </c>
      <c r="IP138" s="18">
        <f t="shared" si="16"/>
        <v>0</v>
      </c>
      <c r="IQ138" s="18">
        <f t="shared" si="16"/>
        <v>0</v>
      </c>
      <c r="IR138" s="18">
        <f t="shared" si="16"/>
        <v>0</v>
      </c>
      <c r="IS138" s="18">
        <f t="shared" si="16"/>
        <v>0</v>
      </c>
      <c r="IT138" s="18">
        <f t="shared" si="16"/>
        <v>0</v>
      </c>
      <c r="IU138" s="18">
        <f t="shared" si="16"/>
        <v>0</v>
      </c>
      <c r="IV138"/>
      <c r="IW138"/>
      <c r="IX138"/>
      <c r="IY138"/>
      <c r="IZ138"/>
      <c r="JA138"/>
      <c r="JB138"/>
      <c r="JC138"/>
      <c r="JD138"/>
      <c r="JE138"/>
      <c r="JF138"/>
      <c r="JG138"/>
      <c r="JH138"/>
      <c r="JI138"/>
      <c r="JJ138"/>
      <c r="JK138"/>
      <c r="JL138"/>
      <c r="JM138"/>
      <c r="JN138"/>
      <c r="JO138"/>
      <c r="JP138"/>
      <c r="JQ138"/>
      <c r="JR138"/>
      <c r="JS138"/>
      <c r="JT138"/>
      <c r="JU138"/>
      <c r="JV138"/>
      <c r="JW138"/>
      <c r="JX138"/>
      <c r="JY138"/>
      <c r="JZ138"/>
      <c r="KA138"/>
      <c r="KB138"/>
      <c r="KC138"/>
      <c r="KD138"/>
      <c r="KE138"/>
      <c r="KF138"/>
      <c r="KG138"/>
      <c r="KH138"/>
      <c r="KI138"/>
      <c r="KJ138"/>
      <c r="KK138"/>
      <c r="KL138"/>
      <c r="KM138"/>
      <c r="KN138"/>
      <c r="KO138"/>
      <c r="KP138"/>
      <c r="KQ138"/>
      <c r="KR138"/>
      <c r="KS138"/>
      <c r="KT138"/>
      <c r="KU138"/>
      <c r="KV138"/>
      <c r="KW138"/>
      <c r="KX138"/>
      <c r="KY138"/>
      <c r="KZ138"/>
      <c r="LA138"/>
      <c r="LB138"/>
      <c r="LC138"/>
      <c r="LD138"/>
      <c r="LE138"/>
      <c r="LF138"/>
      <c r="LG138"/>
      <c r="LH138"/>
      <c r="LI138"/>
      <c r="LJ138"/>
      <c r="LK138"/>
      <c r="LL138"/>
      <c r="LM138"/>
      <c r="LN138"/>
      <c r="LO138"/>
      <c r="LP138"/>
      <c r="LQ138"/>
      <c r="LR138"/>
      <c r="LS138"/>
      <c r="LT138"/>
      <c r="LU138"/>
      <c r="LV138"/>
      <c r="LW138"/>
      <c r="LX138"/>
      <c r="LY138"/>
      <c r="LZ138"/>
      <c r="MA138"/>
      <c r="MB138"/>
      <c r="MC138"/>
      <c r="MD138"/>
      <c r="ME138"/>
      <c r="MF138"/>
      <c r="MG138"/>
      <c r="MH138"/>
      <c r="MI138"/>
      <c r="MJ138"/>
      <c r="MK138"/>
      <c r="ML138"/>
      <c r="MM138"/>
      <c r="MN138"/>
      <c r="MO138"/>
      <c r="MP138"/>
      <c r="MQ138"/>
      <c r="MR138"/>
      <c r="MS138"/>
      <c r="MT138"/>
      <c r="MU138"/>
      <c r="MV138"/>
      <c r="MW138"/>
      <c r="MX138"/>
      <c r="MY138"/>
      <c r="MZ138"/>
      <c r="NA138"/>
      <c r="NB138"/>
      <c r="NC138"/>
      <c r="ND138"/>
      <c r="NE138"/>
      <c r="NF138"/>
      <c r="NG138"/>
      <c r="NH138"/>
      <c r="NI138"/>
      <c r="NJ138"/>
      <c r="NK138"/>
      <c r="NL138"/>
      <c r="NM138"/>
      <c r="NN138"/>
      <c r="NO138"/>
      <c r="NP138"/>
      <c r="NQ138"/>
      <c r="NR138"/>
      <c r="NS138"/>
      <c r="NT138"/>
      <c r="NU138"/>
      <c r="NV138"/>
      <c r="NW138"/>
      <c r="NX138"/>
      <c r="NY138"/>
      <c r="NZ138"/>
      <c r="OA138"/>
      <c r="OB138"/>
      <c r="OC138"/>
      <c r="OD138"/>
      <c r="OE138"/>
      <c r="OF138"/>
      <c r="OG138"/>
      <c r="OH138"/>
      <c r="OI138"/>
      <c r="OJ138"/>
      <c r="OK138"/>
      <c r="OL138"/>
      <c r="OM138"/>
      <c r="ON138"/>
      <c r="OO138"/>
      <c r="OP138"/>
      <c r="OQ138"/>
      <c r="OR138"/>
      <c r="OS138"/>
      <c r="OT138"/>
      <c r="OU138"/>
      <c r="OV138"/>
      <c r="OW138"/>
      <c r="OX138"/>
      <c r="OY138"/>
      <c r="OZ138"/>
      <c r="PA138"/>
      <c r="PB138"/>
      <c r="PC138"/>
      <c r="PD138"/>
      <c r="PE138"/>
      <c r="PF138"/>
      <c r="PG138"/>
      <c r="PH138"/>
      <c r="PI138"/>
      <c r="PJ138"/>
      <c r="PK138"/>
      <c r="PL138"/>
      <c r="PM138"/>
      <c r="PN138"/>
      <c r="PO138"/>
      <c r="PP138"/>
      <c r="PQ138"/>
      <c r="PR138"/>
      <c r="PS138"/>
      <c r="PT138"/>
      <c r="PU138"/>
      <c r="PV138"/>
      <c r="PW138"/>
      <c r="PX138"/>
      <c r="PY138"/>
      <c r="PZ138"/>
      <c r="QA138"/>
      <c r="QB138"/>
      <c r="QC138"/>
      <c r="QD138"/>
      <c r="QE138"/>
      <c r="QF138"/>
      <c r="QG138"/>
      <c r="QH138"/>
      <c r="QI138"/>
      <c r="QJ138"/>
      <c r="QK138"/>
      <c r="QL138"/>
      <c r="QM138"/>
      <c r="QN138"/>
      <c r="QO138"/>
      <c r="QP138"/>
      <c r="QQ138"/>
      <c r="QR138"/>
      <c r="QS138"/>
      <c r="QT138"/>
      <c r="QU138"/>
      <c r="QV138"/>
      <c r="QW138"/>
      <c r="QX138"/>
      <c r="QY138"/>
      <c r="QZ138"/>
      <c r="RA138"/>
      <c r="RB138"/>
      <c r="RC138"/>
      <c r="RD138"/>
      <c r="RE138"/>
      <c r="RF138"/>
      <c r="RG138"/>
      <c r="RH138"/>
      <c r="RI138"/>
      <c r="RJ138"/>
      <c r="RK138"/>
      <c r="RL138"/>
      <c r="RM138"/>
      <c r="RN138"/>
      <c r="RO138"/>
      <c r="RP138"/>
      <c r="RQ138"/>
      <c r="RR138"/>
      <c r="RS138"/>
      <c r="RT138"/>
      <c r="RU138"/>
      <c r="RV138"/>
      <c r="RW138"/>
      <c r="RX138"/>
      <c r="RY138"/>
      <c r="RZ138"/>
      <c r="SA138"/>
      <c r="SB138"/>
      <c r="SC138"/>
      <c r="SD138"/>
      <c r="SE138"/>
      <c r="SF138"/>
      <c r="SG138"/>
      <c r="SH138"/>
      <c r="SI138"/>
      <c r="SJ138"/>
      <c r="SK138"/>
      <c r="SL138"/>
      <c r="SM138"/>
      <c r="SN138"/>
      <c r="SO138"/>
      <c r="SP138"/>
      <c r="SQ138"/>
      <c r="SR138"/>
      <c r="SS138"/>
      <c r="ST138"/>
      <c r="SU138"/>
      <c r="SV138"/>
      <c r="SW138"/>
      <c r="SX138"/>
      <c r="SY138"/>
      <c r="SZ138"/>
      <c r="TA138"/>
      <c r="TB138"/>
      <c r="TC138"/>
      <c r="TD138"/>
      <c r="TE138"/>
      <c r="TF138"/>
      <c r="TG138"/>
      <c r="TH138"/>
      <c r="TI138"/>
      <c r="TJ138"/>
      <c r="TK138"/>
      <c r="TL138"/>
      <c r="TM138"/>
      <c r="TN138"/>
      <c r="TO138"/>
      <c r="TP138"/>
      <c r="TQ138"/>
      <c r="TR138"/>
      <c r="TS138"/>
      <c r="TT138"/>
      <c r="TU138"/>
      <c r="TV138"/>
      <c r="TW138"/>
      <c r="TX138"/>
      <c r="TY138"/>
      <c r="TZ138"/>
      <c r="UA138"/>
      <c r="UB138"/>
      <c r="UC138"/>
      <c r="UD138"/>
      <c r="UE138"/>
      <c r="UF138"/>
      <c r="UG138"/>
      <c r="UH138"/>
      <c r="UI138"/>
      <c r="UJ138"/>
      <c r="UK138"/>
      <c r="UL138"/>
      <c r="UM138"/>
      <c r="UN138"/>
      <c r="UO138"/>
      <c r="UP138"/>
      <c r="UQ138"/>
      <c r="UR138"/>
      <c r="US138"/>
      <c r="UT138"/>
      <c r="UU138"/>
      <c r="UV138"/>
      <c r="UW138"/>
      <c r="UX138"/>
      <c r="UY138"/>
      <c r="UZ138"/>
      <c r="VA138"/>
      <c r="VB138"/>
      <c r="VC138"/>
      <c r="VD138"/>
      <c r="VE138"/>
      <c r="VF138"/>
      <c r="VG138"/>
      <c r="VH138"/>
      <c r="VI138"/>
      <c r="VJ138"/>
      <c r="VK138"/>
      <c r="VL138"/>
      <c r="VM138"/>
      <c r="VN138"/>
      <c r="VO138"/>
      <c r="VP138"/>
      <c r="VQ138"/>
      <c r="VR138"/>
      <c r="VS138"/>
      <c r="VT138"/>
      <c r="VU138"/>
      <c r="VV138"/>
      <c r="VW138"/>
      <c r="VX138"/>
      <c r="VY138"/>
      <c r="VZ138"/>
      <c r="WA138"/>
      <c r="WB138"/>
      <c r="WC138"/>
      <c r="WD138"/>
      <c r="WE138"/>
      <c r="WF138"/>
      <c r="WG138"/>
    </row>
    <row r="140" spans="1:605" ht="12.75" customHeight="1">
      <c r="B140" s="20" t="s">
        <v>130</v>
      </c>
    </row>
    <row r="141" spans="1:605" ht="12.75" customHeight="1">
      <c r="B141" s="7" t="s">
        <v>87</v>
      </c>
    </row>
    <row r="142" spans="1:605" s="12" customFormat="1" ht="12.75" customHeight="1">
      <c r="A142" s="9" t="str">
        <f>"1/1"</f>
        <v>1/1</v>
      </c>
      <c r="B142" s="10" t="s">
        <v>97</v>
      </c>
      <c r="C142" s="11" t="str">
        <f>"60"</f>
        <v>60</v>
      </c>
      <c r="D142" s="11">
        <v>1.82</v>
      </c>
      <c r="E142" s="11">
        <v>0</v>
      </c>
      <c r="F142" s="11">
        <v>2.4700000000000002</v>
      </c>
      <c r="G142" s="11">
        <v>2.4700000000000002</v>
      </c>
      <c r="H142" s="11">
        <v>6.7</v>
      </c>
      <c r="I142" s="25">
        <v>50.523311999999997</v>
      </c>
      <c r="J142" s="11">
        <v>0.3</v>
      </c>
      <c r="K142" s="11">
        <v>1.56</v>
      </c>
      <c r="L142" s="11">
        <v>0</v>
      </c>
      <c r="M142" s="11">
        <v>0</v>
      </c>
      <c r="N142" s="11">
        <v>1.94</v>
      </c>
      <c r="O142" s="11">
        <v>1.88</v>
      </c>
      <c r="P142" s="11">
        <v>2.88</v>
      </c>
      <c r="Q142" s="11">
        <v>0</v>
      </c>
      <c r="R142" s="11">
        <v>0</v>
      </c>
      <c r="S142" s="11">
        <v>0.06</v>
      </c>
      <c r="T142" s="11">
        <v>0.76</v>
      </c>
      <c r="U142" s="11">
        <v>211.68</v>
      </c>
      <c r="V142" s="11">
        <v>58.21</v>
      </c>
      <c r="W142" s="11">
        <v>11.76</v>
      </c>
      <c r="X142" s="11">
        <v>12.35</v>
      </c>
      <c r="Y142" s="11">
        <v>36.5</v>
      </c>
      <c r="Z142" s="11">
        <v>0.41</v>
      </c>
      <c r="AA142" s="11">
        <v>0</v>
      </c>
      <c r="AB142" s="11">
        <v>176.4</v>
      </c>
      <c r="AC142" s="11">
        <v>30</v>
      </c>
      <c r="AD142" s="11">
        <v>1.18</v>
      </c>
      <c r="AE142" s="11">
        <v>0.06</v>
      </c>
      <c r="AF142" s="11">
        <v>0.03</v>
      </c>
      <c r="AG142" s="11">
        <v>0.41</v>
      </c>
      <c r="AH142" s="11">
        <v>0.78</v>
      </c>
      <c r="AI142" s="11">
        <v>5.88</v>
      </c>
      <c r="AJ142" s="12">
        <v>0</v>
      </c>
      <c r="AK142" s="12">
        <v>94.08</v>
      </c>
      <c r="AL142" s="12">
        <v>82.32</v>
      </c>
      <c r="AM142" s="12">
        <v>135.24</v>
      </c>
      <c r="AN142" s="12">
        <v>135.24</v>
      </c>
      <c r="AO142" s="12">
        <v>17.64</v>
      </c>
      <c r="AP142" s="12">
        <v>88.2</v>
      </c>
      <c r="AQ142" s="12">
        <v>21.17</v>
      </c>
      <c r="AR142" s="12">
        <v>76.44</v>
      </c>
      <c r="AS142" s="12">
        <v>82.32</v>
      </c>
      <c r="AT142" s="12">
        <v>201.68</v>
      </c>
      <c r="AU142" s="12">
        <v>276.36</v>
      </c>
      <c r="AV142" s="12">
        <v>37.630000000000003</v>
      </c>
      <c r="AW142" s="12">
        <v>94.08</v>
      </c>
      <c r="AX142" s="12">
        <v>205.8</v>
      </c>
      <c r="AY142" s="12">
        <v>0</v>
      </c>
      <c r="AZ142" s="12">
        <v>89.96</v>
      </c>
      <c r="BA142" s="12">
        <v>95.84</v>
      </c>
      <c r="BB142" s="12">
        <v>58.8</v>
      </c>
      <c r="BC142" s="12">
        <v>17.05</v>
      </c>
      <c r="BD142" s="12">
        <v>0</v>
      </c>
      <c r="BE142" s="12">
        <v>0</v>
      </c>
      <c r="BF142" s="12">
        <v>0</v>
      </c>
      <c r="BG142" s="12">
        <v>0</v>
      </c>
      <c r="BH142" s="12">
        <v>0</v>
      </c>
      <c r="BI142" s="12">
        <v>0</v>
      </c>
      <c r="BJ142" s="12">
        <v>0</v>
      </c>
      <c r="BK142" s="12">
        <v>0.15</v>
      </c>
      <c r="BL142" s="12">
        <v>0</v>
      </c>
      <c r="BM142" s="12">
        <v>0.1</v>
      </c>
      <c r="BN142" s="12">
        <v>0.01</v>
      </c>
      <c r="BO142" s="12">
        <v>0.02</v>
      </c>
      <c r="BP142" s="12">
        <v>0</v>
      </c>
      <c r="BQ142" s="12">
        <v>0</v>
      </c>
      <c r="BR142" s="12">
        <v>0</v>
      </c>
      <c r="BS142" s="12">
        <v>0.56000000000000005</v>
      </c>
      <c r="BT142" s="12">
        <v>0</v>
      </c>
      <c r="BU142" s="12">
        <v>0</v>
      </c>
      <c r="BV142" s="12">
        <v>1.39</v>
      </c>
      <c r="BW142" s="12">
        <v>0</v>
      </c>
      <c r="BX142" s="12">
        <v>0</v>
      </c>
      <c r="BY142" s="12">
        <v>0</v>
      </c>
      <c r="BZ142" s="12">
        <v>0</v>
      </c>
      <c r="CA142" s="12">
        <v>0</v>
      </c>
      <c r="CB142" s="12">
        <v>50.34</v>
      </c>
      <c r="IV142"/>
      <c r="IW142"/>
      <c r="IX142"/>
      <c r="IY142"/>
      <c r="IZ142"/>
      <c r="JA142"/>
      <c r="JB142"/>
      <c r="JC142"/>
      <c r="JD142"/>
      <c r="JE142"/>
      <c r="JF142"/>
      <c r="JG142"/>
      <c r="JH142"/>
      <c r="JI142"/>
      <c r="JJ142"/>
      <c r="JK142"/>
      <c r="JL142"/>
      <c r="JM142"/>
      <c r="JN142"/>
      <c r="JO142"/>
      <c r="JP142"/>
      <c r="JQ142"/>
      <c r="JR142"/>
      <c r="JS142"/>
      <c r="JT142"/>
      <c r="JU142"/>
      <c r="JV142"/>
      <c r="JW142"/>
      <c r="JX142"/>
      <c r="JY142"/>
      <c r="JZ142"/>
      <c r="KA142"/>
      <c r="KB142"/>
      <c r="KC142"/>
      <c r="KD142"/>
      <c r="KE142"/>
      <c r="KF142"/>
      <c r="KG142"/>
      <c r="KH142"/>
      <c r="KI142"/>
      <c r="KJ142"/>
      <c r="KK142"/>
      <c r="KL142"/>
      <c r="KM142"/>
      <c r="KN142"/>
      <c r="KO142"/>
      <c r="KP142"/>
      <c r="KQ142"/>
      <c r="KR142"/>
      <c r="KS142"/>
      <c r="KT142"/>
      <c r="KU142"/>
      <c r="KV142"/>
      <c r="KW142"/>
      <c r="KX142"/>
      <c r="KY142"/>
      <c r="KZ142"/>
      <c r="LA142"/>
      <c r="LB142"/>
      <c r="LC142"/>
      <c r="LD142"/>
      <c r="LE142"/>
      <c r="LF142"/>
      <c r="LG142"/>
      <c r="LH142"/>
      <c r="LI142"/>
      <c r="LJ142"/>
      <c r="LK142"/>
      <c r="LL142"/>
      <c r="LM142"/>
      <c r="LN142"/>
      <c r="LO142"/>
      <c r="LP142"/>
      <c r="LQ142"/>
      <c r="LR142"/>
      <c r="LS142"/>
      <c r="LT142"/>
      <c r="LU142"/>
      <c r="LV142"/>
      <c r="LW142"/>
      <c r="LX142"/>
      <c r="LY142"/>
      <c r="LZ142"/>
      <c r="MA142"/>
      <c r="MB142"/>
      <c r="MC142"/>
      <c r="MD142"/>
      <c r="ME142"/>
      <c r="MF142"/>
      <c r="MG142"/>
      <c r="MH142"/>
      <c r="MI142"/>
      <c r="MJ142"/>
      <c r="MK142"/>
      <c r="ML142"/>
      <c r="MM142"/>
      <c r="MN142"/>
      <c r="MO142"/>
      <c r="MP142"/>
      <c r="MQ142"/>
      <c r="MR142"/>
      <c r="MS142"/>
      <c r="MT142"/>
      <c r="MU142"/>
      <c r="MV142"/>
      <c r="MW142"/>
      <c r="MX142"/>
      <c r="MY142"/>
      <c r="MZ142"/>
      <c r="NA142"/>
      <c r="NB142"/>
      <c r="NC142"/>
      <c r="ND142"/>
      <c r="NE142"/>
      <c r="NF142"/>
      <c r="NG142"/>
      <c r="NH142"/>
      <c r="NI142"/>
      <c r="NJ142"/>
      <c r="NK142"/>
      <c r="NL142"/>
      <c r="NM142"/>
      <c r="NN142"/>
      <c r="NO142"/>
      <c r="NP142"/>
      <c r="NQ142"/>
      <c r="NR142"/>
      <c r="NS142"/>
      <c r="NT142"/>
      <c r="NU142"/>
      <c r="NV142"/>
      <c r="NW142"/>
      <c r="NX142"/>
      <c r="NY142"/>
      <c r="NZ142"/>
      <c r="OA142"/>
      <c r="OB142"/>
      <c r="OC142"/>
      <c r="OD142"/>
      <c r="OE142"/>
      <c r="OF142"/>
      <c r="OG142"/>
      <c r="OH142"/>
      <c r="OI142"/>
      <c r="OJ142"/>
      <c r="OK142"/>
      <c r="OL142"/>
      <c r="OM142"/>
      <c r="ON142"/>
      <c r="OO142"/>
      <c r="OP142"/>
      <c r="OQ142"/>
      <c r="OR142"/>
      <c r="OS142"/>
      <c r="OT142"/>
      <c r="OU142"/>
      <c r="OV142"/>
      <c r="OW142"/>
      <c r="OX142"/>
      <c r="OY142"/>
      <c r="OZ142"/>
      <c r="PA142"/>
      <c r="PB142"/>
      <c r="PC142"/>
      <c r="PD142"/>
      <c r="PE142"/>
      <c r="PF142"/>
      <c r="PG142"/>
      <c r="PH142"/>
      <c r="PI142"/>
      <c r="PJ142"/>
      <c r="PK142"/>
      <c r="PL142"/>
      <c r="PM142"/>
      <c r="PN142"/>
      <c r="PO142"/>
      <c r="PP142"/>
      <c r="PQ142"/>
      <c r="PR142"/>
      <c r="PS142"/>
      <c r="PT142"/>
      <c r="PU142"/>
      <c r="PV142"/>
      <c r="PW142"/>
      <c r="PX142"/>
      <c r="PY142"/>
      <c r="PZ142"/>
      <c r="QA142"/>
      <c r="QB142"/>
      <c r="QC142"/>
      <c r="QD142"/>
      <c r="QE142"/>
      <c r="QF142"/>
      <c r="QG142"/>
      <c r="QH142"/>
      <c r="QI142"/>
      <c r="QJ142"/>
      <c r="QK142"/>
      <c r="QL142"/>
      <c r="QM142"/>
      <c r="QN142"/>
      <c r="QO142"/>
      <c r="QP142"/>
      <c r="QQ142"/>
      <c r="QR142"/>
      <c r="QS142"/>
      <c r="QT142"/>
      <c r="QU142"/>
      <c r="QV142"/>
      <c r="QW142"/>
      <c r="QX142"/>
      <c r="QY142"/>
      <c r="QZ142"/>
      <c r="RA142"/>
      <c r="RB142"/>
      <c r="RC142"/>
      <c r="RD142"/>
      <c r="RE142"/>
      <c r="RF142"/>
      <c r="RG142"/>
      <c r="RH142"/>
      <c r="RI142"/>
      <c r="RJ142"/>
      <c r="RK142"/>
      <c r="RL142"/>
      <c r="RM142"/>
      <c r="RN142"/>
      <c r="RO142"/>
      <c r="RP142"/>
      <c r="RQ142"/>
      <c r="RR142"/>
      <c r="RS142"/>
      <c r="RT142"/>
      <c r="RU142"/>
      <c r="RV142"/>
      <c r="RW142"/>
      <c r="RX142"/>
      <c r="RY142"/>
      <c r="RZ142"/>
      <c r="SA142"/>
      <c r="SB142"/>
      <c r="SC142"/>
      <c r="SD142"/>
      <c r="SE142"/>
      <c r="SF142"/>
      <c r="SG142"/>
      <c r="SH142"/>
      <c r="SI142"/>
      <c r="SJ142"/>
      <c r="SK142"/>
      <c r="SL142"/>
      <c r="SM142"/>
      <c r="SN142"/>
      <c r="SO142"/>
      <c r="SP142"/>
      <c r="SQ142"/>
      <c r="SR142"/>
      <c r="SS142"/>
      <c r="ST142"/>
      <c r="SU142"/>
      <c r="SV142"/>
      <c r="SW142"/>
      <c r="SX142"/>
      <c r="SY142"/>
      <c r="SZ142"/>
      <c r="TA142"/>
      <c r="TB142"/>
      <c r="TC142"/>
      <c r="TD142"/>
      <c r="TE142"/>
      <c r="TF142"/>
      <c r="TG142"/>
      <c r="TH142"/>
      <c r="TI142"/>
      <c r="TJ142"/>
      <c r="TK142"/>
      <c r="TL142"/>
      <c r="TM142"/>
      <c r="TN142"/>
      <c r="TO142"/>
      <c r="TP142"/>
      <c r="TQ142"/>
      <c r="TR142"/>
      <c r="TS142"/>
      <c r="TT142"/>
      <c r="TU142"/>
      <c r="TV142"/>
      <c r="TW142"/>
      <c r="TX142"/>
      <c r="TY142"/>
      <c r="TZ142"/>
      <c r="UA142"/>
      <c r="UB142"/>
      <c r="UC142"/>
      <c r="UD142"/>
      <c r="UE142"/>
      <c r="UF142"/>
      <c r="UG142"/>
      <c r="UH142"/>
      <c r="UI142"/>
      <c r="UJ142"/>
      <c r="UK142"/>
      <c r="UL142"/>
      <c r="UM142"/>
      <c r="UN142"/>
      <c r="UO142"/>
      <c r="UP142"/>
      <c r="UQ142"/>
      <c r="UR142"/>
      <c r="US142"/>
      <c r="UT142"/>
      <c r="UU142"/>
      <c r="UV142"/>
      <c r="UW142"/>
      <c r="UX142"/>
      <c r="UY142"/>
      <c r="UZ142"/>
      <c r="VA142"/>
      <c r="VB142"/>
      <c r="VC142"/>
      <c r="VD142"/>
      <c r="VE142"/>
      <c r="VF142"/>
      <c r="VG142"/>
      <c r="VH142"/>
      <c r="VI142"/>
      <c r="VJ142"/>
      <c r="VK142"/>
      <c r="VL142"/>
      <c r="VM142"/>
      <c r="VN142"/>
      <c r="VO142"/>
      <c r="VP142"/>
      <c r="VQ142"/>
      <c r="VR142"/>
      <c r="VS142"/>
      <c r="VT142"/>
      <c r="VU142"/>
      <c r="VV142"/>
      <c r="VW142"/>
      <c r="VX142"/>
      <c r="VY142"/>
      <c r="VZ142"/>
      <c r="WA142"/>
      <c r="WB142"/>
      <c r="WC142"/>
      <c r="WD142"/>
      <c r="WE142"/>
      <c r="WF142"/>
      <c r="WG142"/>
    </row>
    <row r="143" spans="1:605" s="12" customFormat="1" ht="12.75" customHeight="1">
      <c r="A143" s="9" t="str">
        <f>"2/6"</f>
        <v>2/6</v>
      </c>
      <c r="B143" s="10" t="s">
        <v>151</v>
      </c>
      <c r="C143" s="11" t="str">
        <f>"150"</f>
        <v>150</v>
      </c>
      <c r="D143" s="11">
        <v>14.59</v>
      </c>
      <c r="E143" s="11">
        <v>15.53</v>
      </c>
      <c r="F143" s="11">
        <v>15.9</v>
      </c>
      <c r="G143" s="11">
        <v>0</v>
      </c>
      <c r="H143" s="11">
        <v>2.54</v>
      </c>
      <c r="I143" s="25">
        <v>211.22885099999999</v>
      </c>
      <c r="J143" s="11">
        <v>6.67</v>
      </c>
      <c r="K143" s="11">
        <v>0.12</v>
      </c>
      <c r="L143" s="11">
        <v>0</v>
      </c>
      <c r="M143" s="11">
        <v>0</v>
      </c>
      <c r="N143" s="11">
        <v>2.54</v>
      </c>
      <c r="O143" s="11">
        <v>0</v>
      </c>
      <c r="P143" s="11">
        <v>0</v>
      </c>
      <c r="Q143" s="11">
        <v>0</v>
      </c>
      <c r="R143" s="11">
        <v>0</v>
      </c>
      <c r="S143" s="11">
        <v>0.04</v>
      </c>
      <c r="T143" s="11">
        <v>2.2400000000000002</v>
      </c>
      <c r="U143" s="11">
        <v>462.49</v>
      </c>
      <c r="V143" s="11">
        <v>193.04</v>
      </c>
      <c r="W143" s="11">
        <v>101.55</v>
      </c>
      <c r="X143" s="11">
        <v>16.91</v>
      </c>
      <c r="Y143" s="11">
        <v>222.08</v>
      </c>
      <c r="Z143" s="11">
        <v>2.5099999999999998</v>
      </c>
      <c r="AA143" s="11">
        <v>186.3</v>
      </c>
      <c r="AB143" s="11">
        <v>69.900000000000006</v>
      </c>
      <c r="AC143" s="11">
        <v>325.2</v>
      </c>
      <c r="AD143" s="11">
        <v>0.73</v>
      </c>
      <c r="AE143" s="11">
        <v>7.0000000000000007E-2</v>
      </c>
      <c r="AF143" s="11">
        <v>0.45</v>
      </c>
      <c r="AG143" s="11">
        <v>0.22</v>
      </c>
      <c r="AH143" s="11">
        <v>4.3899999999999997</v>
      </c>
      <c r="AI143" s="11">
        <v>0.21</v>
      </c>
      <c r="AJ143" s="12">
        <v>0</v>
      </c>
      <c r="AK143" s="12">
        <v>881.67</v>
      </c>
      <c r="AL143" s="12">
        <v>695.78</v>
      </c>
      <c r="AM143" s="12">
        <v>1253.93</v>
      </c>
      <c r="AN143" s="12">
        <v>1043.22</v>
      </c>
      <c r="AO143" s="12">
        <v>477.91</v>
      </c>
      <c r="AP143" s="12">
        <v>697.8</v>
      </c>
      <c r="AQ143" s="12">
        <v>234.53</v>
      </c>
      <c r="AR143" s="12">
        <v>748.17</v>
      </c>
      <c r="AS143" s="12">
        <v>752.6</v>
      </c>
      <c r="AT143" s="12">
        <v>833.54</v>
      </c>
      <c r="AU143" s="12">
        <v>1302.48</v>
      </c>
      <c r="AV143" s="12">
        <v>361.28</v>
      </c>
      <c r="AW143" s="12">
        <v>441.1</v>
      </c>
      <c r="AX143" s="12">
        <v>1881.96</v>
      </c>
      <c r="AY143" s="12">
        <v>14.81</v>
      </c>
      <c r="AZ143" s="12">
        <v>421.14</v>
      </c>
      <c r="BA143" s="12">
        <v>984.02</v>
      </c>
      <c r="BB143" s="12">
        <v>576.79</v>
      </c>
      <c r="BC143" s="12">
        <v>320.42</v>
      </c>
      <c r="BD143" s="12">
        <v>0.12</v>
      </c>
      <c r="BE143" s="12">
        <v>0.06</v>
      </c>
      <c r="BF143" s="12">
        <v>0.03</v>
      </c>
      <c r="BG143" s="12">
        <v>7.0000000000000007E-2</v>
      </c>
      <c r="BH143" s="12">
        <v>0.08</v>
      </c>
      <c r="BI143" s="12">
        <v>0.37</v>
      </c>
      <c r="BJ143" s="12">
        <v>0</v>
      </c>
      <c r="BK143" s="12">
        <v>1.02</v>
      </c>
      <c r="BL143" s="12">
        <v>0</v>
      </c>
      <c r="BM143" s="12">
        <v>0.32</v>
      </c>
      <c r="BN143" s="12">
        <v>0</v>
      </c>
      <c r="BO143" s="12">
        <v>0</v>
      </c>
      <c r="BP143" s="12">
        <v>0</v>
      </c>
      <c r="BQ143" s="12">
        <v>7.0000000000000007E-2</v>
      </c>
      <c r="BR143" s="12">
        <v>0.11</v>
      </c>
      <c r="BS143" s="12">
        <v>0.83</v>
      </c>
      <c r="BT143" s="12">
        <v>0</v>
      </c>
      <c r="BU143" s="12">
        <v>0</v>
      </c>
      <c r="BV143" s="12">
        <v>0.05</v>
      </c>
      <c r="BW143" s="12">
        <v>0</v>
      </c>
      <c r="BX143" s="12">
        <v>0</v>
      </c>
      <c r="BY143" s="12">
        <v>0</v>
      </c>
      <c r="BZ143" s="12">
        <v>0</v>
      </c>
      <c r="CA143" s="12">
        <v>0</v>
      </c>
      <c r="CB143" s="12">
        <v>121.14</v>
      </c>
      <c r="IV143"/>
      <c r="IW143"/>
      <c r="IX143"/>
      <c r="IY143"/>
      <c r="IZ143"/>
      <c r="JA143"/>
      <c r="JB143"/>
      <c r="JC143"/>
      <c r="JD143"/>
      <c r="JE143"/>
      <c r="JF143"/>
      <c r="JG143"/>
      <c r="JH143"/>
      <c r="JI143"/>
      <c r="JJ143"/>
      <c r="JK143"/>
      <c r="JL143"/>
      <c r="JM143"/>
      <c r="JN143"/>
      <c r="JO143"/>
      <c r="JP143"/>
      <c r="JQ143"/>
      <c r="JR143"/>
      <c r="JS143"/>
      <c r="JT143"/>
      <c r="JU143"/>
      <c r="JV143"/>
      <c r="JW143"/>
      <c r="JX143"/>
      <c r="JY143"/>
      <c r="JZ143"/>
      <c r="KA143"/>
      <c r="KB143"/>
      <c r="KC143"/>
      <c r="KD143"/>
      <c r="KE143"/>
      <c r="KF143"/>
      <c r="KG143"/>
      <c r="KH143"/>
      <c r="KI143"/>
      <c r="KJ143"/>
      <c r="KK143"/>
      <c r="KL143"/>
      <c r="KM143"/>
      <c r="KN143"/>
      <c r="KO143"/>
      <c r="KP143"/>
      <c r="KQ143"/>
      <c r="KR143"/>
      <c r="KS143"/>
      <c r="KT143"/>
      <c r="KU143"/>
      <c r="KV143"/>
      <c r="KW143"/>
      <c r="KX143"/>
      <c r="KY143"/>
      <c r="KZ143"/>
      <c r="LA143"/>
      <c r="LB143"/>
      <c r="LC143"/>
      <c r="LD143"/>
      <c r="LE143"/>
      <c r="LF143"/>
      <c r="LG143"/>
      <c r="LH143"/>
      <c r="LI143"/>
      <c r="LJ143"/>
      <c r="LK143"/>
      <c r="LL143"/>
      <c r="LM143"/>
      <c r="LN143"/>
      <c r="LO143"/>
      <c r="LP143"/>
      <c r="LQ143"/>
      <c r="LR143"/>
      <c r="LS143"/>
      <c r="LT143"/>
      <c r="LU143"/>
      <c r="LV143"/>
      <c r="LW143"/>
      <c r="LX143"/>
      <c r="LY143"/>
      <c r="LZ143"/>
      <c r="MA143"/>
      <c r="MB143"/>
      <c r="MC143"/>
      <c r="MD143"/>
      <c r="ME143"/>
      <c r="MF143"/>
      <c r="MG143"/>
      <c r="MH143"/>
      <c r="MI143"/>
      <c r="MJ143"/>
      <c r="MK143"/>
      <c r="ML143"/>
      <c r="MM143"/>
      <c r="MN143"/>
      <c r="MO143"/>
      <c r="MP143"/>
      <c r="MQ143"/>
      <c r="MR143"/>
      <c r="MS143"/>
      <c r="MT143"/>
      <c r="MU143"/>
      <c r="MV143"/>
      <c r="MW143"/>
      <c r="MX143"/>
      <c r="MY143"/>
      <c r="MZ143"/>
      <c r="NA143"/>
      <c r="NB143"/>
      <c r="NC143"/>
      <c r="ND143"/>
      <c r="NE143"/>
      <c r="NF143"/>
      <c r="NG143"/>
      <c r="NH143"/>
      <c r="NI143"/>
      <c r="NJ143"/>
      <c r="NK143"/>
      <c r="NL143"/>
      <c r="NM143"/>
      <c r="NN143"/>
      <c r="NO143"/>
      <c r="NP143"/>
      <c r="NQ143"/>
      <c r="NR143"/>
      <c r="NS143"/>
      <c r="NT143"/>
      <c r="NU143"/>
      <c r="NV143"/>
      <c r="NW143"/>
      <c r="NX143"/>
      <c r="NY143"/>
      <c r="NZ143"/>
      <c r="OA143"/>
      <c r="OB143"/>
      <c r="OC143"/>
      <c r="OD143"/>
      <c r="OE143"/>
      <c r="OF143"/>
      <c r="OG143"/>
      <c r="OH143"/>
      <c r="OI143"/>
      <c r="OJ143"/>
      <c r="OK143"/>
      <c r="OL143"/>
      <c r="OM143"/>
      <c r="ON143"/>
      <c r="OO143"/>
      <c r="OP143"/>
      <c r="OQ143"/>
      <c r="OR143"/>
      <c r="OS143"/>
      <c r="OT143"/>
      <c r="OU143"/>
      <c r="OV143"/>
      <c r="OW143"/>
      <c r="OX143"/>
      <c r="OY143"/>
      <c r="OZ143"/>
      <c r="PA143"/>
      <c r="PB143"/>
      <c r="PC143"/>
      <c r="PD143"/>
      <c r="PE143"/>
      <c r="PF143"/>
      <c r="PG143"/>
      <c r="PH143"/>
      <c r="PI143"/>
      <c r="PJ143"/>
      <c r="PK143"/>
      <c r="PL143"/>
      <c r="PM143"/>
      <c r="PN143"/>
      <c r="PO143"/>
      <c r="PP143"/>
      <c r="PQ143"/>
      <c r="PR143"/>
      <c r="PS143"/>
      <c r="PT143"/>
      <c r="PU143"/>
      <c r="PV143"/>
      <c r="PW143"/>
      <c r="PX143"/>
      <c r="PY143"/>
      <c r="PZ143"/>
      <c r="QA143"/>
      <c r="QB143"/>
      <c r="QC143"/>
      <c r="QD143"/>
      <c r="QE143"/>
      <c r="QF143"/>
      <c r="QG143"/>
      <c r="QH143"/>
      <c r="QI143"/>
      <c r="QJ143"/>
      <c r="QK143"/>
      <c r="QL143"/>
      <c r="QM143"/>
      <c r="QN143"/>
      <c r="QO143"/>
      <c r="QP143"/>
      <c r="QQ143"/>
      <c r="QR143"/>
      <c r="QS143"/>
      <c r="QT143"/>
      <c r="QU143"/>
      <c r="QV143"/>
      <c r="QW143"/>
      <c r="QX143"/>
      <c r="QY143"/>
      <c r="QZ143"/>
      <c r="RA143"/>
      <c r="RB143"/>
      <c r="RC143"/>
      <c r="RD143"/>
      <c r="RE143"/>
      <c r="RF143"/>
      <c r="RG143"/>
      <c r="RH143"/>
      <c r="RI143"/>
      <c r="RJ143"/>
      <c r="RK143"/>
      <c r="RL143"/>
      <c r="RM143"/>
      <c r="RN143"/>
      <c r="RO143"/>
      <c r="RP143"/>
      <c r="RQ143"/>
      <c r="RR143"/>
      <c r="RS143"/>
      <c r="RT143"/>
      <c r="RU143"/>
      <c r="RV143"/>
      <c r="RW143"/>
      <c r="RX143"/>
      <c r="RY143"/>
      <c r="RZ143"/>
      <c r="SA143"/>
      <c r="SB143"/>
      <c r="SC143"/>
      <c r="SD143"/>
      <c r="SE143"/>
      <c r="SF143"/>
      <c r="SG143"/>
      <c r="SH143"/>
      <c r="SI143"/>
      <c r="SJ143"/>
      <c r="SK143"/>
      <c r="SL143"/>
      <c r="SM143"/>
      <c r="SN143"/>
      <c r="SO143"/>
      <c r="SP143"/>
      <c r="SQ143"/>
      <c r="SR143"/>
      <c r="SS143"/>
      <c r="ST143"/>
      <c r="SU143"/>
      <c r="SV143"/>
      <c r="SW143"/>
      <c r="SX143"/>
      <c r="SY143"/>
      <c r="SZ143"/>
      <c r="TA143"/>
      <c r="TB143"/>
      <c r="TC143"/>
      <c r="TD143"/>
      <c r="TE143"/>
      <c r="TF143"/>
      <c r="TG143"/>
      <c r="TH143"/>
      <c r="TI143"/>
      <c r="TJ143"/>
      <c r="TK143"/>
      <c r="TL143"/>
      <c r="TM143"/>
      <c r="TN143"/>
      <c r="TO143"/>
      <c r="TP143"/>
      <c r="TQ143"/>
      <c r="TR143"/>
      <c r="TS143"/>
      <c r="TT143"/>
      <c r="TU143"/>
      <c r="TV143"/>
      <c r="TW143"/>
      <c r="TX143"/>
      <c r="TY143"/>
      <c r="TZ143"/>
      <c r="UA143"/>
      <c r="UB143"/>
      <c r="UC143"/>
      <c r="UD143"/>
      <c r="UE143"/>
      <c r="UF143"/>
      <c r="UG143"/>
      <c r="UH143"/>
      <c r="UI143"/>
      <c r="UJ143"/>
      <c r="UK143"/>
      <c r="UL143"/>
      <c r="UM143"/>
      <c r="UN143"/>
      <c r="UO143"/>
      <c r="UP143"/>
      <c r="UQ143"/>
      <c r="UR143"/>
      <c r="US143"/>
      <c r="UT143"/>
      <c r="UU143"/>
      <c r="UV143"/>
      <c r="UW143"/>
      <c r="UX143"/>
      <c r="UY143"/>
      <c r="UZ143"/>
      <c r="VA143"/>
      <c r="VB143"/>
      <c r="VC143"/>
      <c r="VD143"/>
      <c r="VE143"/>
      <c r="VF143"/>
      <c r="VG143"/>
      <c r="VH143"/>
      <c r="VI143"/>
      <c r="VJ143"/>
      <c r="VK143"/>
      <c r="VL143"/>
      <c r="VM143"/>
      <c r="VN143"/>
      <c r="VO143"/>
      <c r="VP143"/>
      <c r="VQ143"/>
      <c r="VR143"/>
      <c r="VS143"/>
      <c r="VT143"/>
      <c r="VU143"/>
      <c r="VV143"/>
      <c r="VW143"/>
      <c r="VX143"/>
      <c r="VY143"/>
      <c r="VZ143"/>
      <c r="WA143"/>
      <c r="WB143"/>
      <c r="WC143"/>
      <c r="WD143"/>
      <c r="WE143"/>
      <c r="WF143"/>
      <c r="WG143"/>
    </row>
    <row r="144" spans="1:605" s="12" customFormat="1" ht="12.75" customHeight="1">
      <c r="A144" s="9" t="s">
        <v>168</v>
      </c>
      <c r="B144" s="10" t="s">
        <v>152</v>
      </c>
      <c r="C144" s="11" t="str">
        <f>"200"</f>
        <v>200</v>
      </c>
      <c r="D144" s="11">
        <v>3.78</v>
      </c>
      <c r="E144" s="11">
        <v>2.84</v>
      </c>
      <c r="F144" s="11">
        <v>3.72</v>
      </c>
      <c r="G144" s="11">
        <v>0</v>
      </c>
      <c r="H144" s="11">
        <v>13.14</v>
      </c>
      <c r="I144" s="25">
        <v>96.539464000000009</v>
      </c>
      <c r="J144" s="11">
        <v>2</v>
      </c>
      <c r="K144" s="11">
        <v>0</v>
      </c>
      <c r="L144" s="11">
        <v>0</v>
      </c>
      <c r="M144" s="11">
        <v>0</v>
      </c>
      <c r="N144" s="11">
        <v>11.84</v>
      </c>
      <c r="O144" s="11">
        <v>0</v>
      </c>
      <c r="P144" s="11">
        <v>1.29</v>
      </c>
      <c r="Q144" s="11">
        <v>0</v>
      </c>
      <c r="R144" s="11">
        <v>0</v>
      </c>
      <c r="S144" s="11">
        <v>0.1</v>
      </c>
      <c r="T144" s="11">
        <v>0.71</v>
      </c>
      <c r="U144" s="11">
        <v>49.57</v>
      </c>
      <c r="V144" s="11">
        <v>144.75</v>
      </c>
      <c r="W144" s="11">
        <v>116.6</v>
      </c>
      <c r="X144" s="11">
        <v>13.3</v>
      </c>
      <c r="Y144" s="11">
        <v>83.7</v>
      </c>
      <c r="Z144" s="11">
        <v>0.12</v>
      </c>
      <c r="AA144" s="11">
        <v>150.5</v>
      </c>
      <c r="AB144" s="11">
        <v>9</v>
      </c>
      <c r="AC144" s="11">
        <v>22</v>
      </c>
      <c r="AD144" s="11">
        <v>0</v>
      </c>
      <c r="AE144" s="11">
        <v>0.31</v>
      </c>
      <c r="AF144" s="11">
        <v>0.47</v>
      </c>
      <c r="AG144" s="11">
        <v>2.84</v>
      </c>
      <c r="AH144" s="11">
        <v>0.8</v>
      </c>
      <c r="AI144" s="11">
        <v>9.16</v>
      </c>
      <c r="AJ144" s="12">
        <v>0</v>
      </c>
      <c r="AK144" s="12">
        <v>159.74</v>
      </c>
      <c r="AL144" s="12">
        <v>157.78</v>
      </c>
      <c r="AM144" s="12">
        <v>270.48</v>
      </c>
      <c r="AN144" s="12">
        <v>217.56</v>
      </c>
      <c r="AO144" s="12">
        <v>72.52</v>
      </c>
      <c r="AP144" s="12">
        <v>127.4</v>
      </c>
      <c r="AQ144" s="12">
        <v>42.14</v>
      </c>
      <c r="AR144" s="12">
        <v>143.08000000000001</v>
      </c>
      <c r="AS144" s="12">
        <v>0</v>
      </c>
      <c r="AT144" s="12">
        <v>0</v>
      </c>
      <c r="AU144" s="12">
        <v>0</v>
      </c>
      <c r="AV144" s="12">
        <v>0</v>
      </c>
      <c r="AW144" s="12">
        <v>0</v>
      </c>
      <c r="AX144" s="12">
        <v>0</v>
      </c>
      <c r="AY144" s="12">
        <v>0</v>
      </c>
      <c r="AZ144" s="12">
        <v>0</v>
      </c>
      <c r="BA144" s="12">
        <v>0</v>
      </c>
      <c r="BB144" s="12">
        <v>180.32</v>
      </c>
      <c r="BC144" s="12">
        <v>25.48</v>
      </c>
      <c r="BD144" s="12">
        <v>0</v>
      </c>
      <c r="BE144" s="12">
        <v>0</v>
      </c>
      <c r="BF144" s="12">
        <v>0</v>
      </c>
      <c r="BG144" s="12">
        <v>0</v>
      </c>
      <c r="BH144" s="12">
        <v>0</v>
      </c>
      <c r="BI144" s="12">
        <v>0</v>
      </c>
      <c r="BJ144" s="12">
        <v>0</v>
      </c>
      <c r="BK144" s="12">
        <v>0</v>
      </c>
      <c r="BL144" s="12">
        <v>0</v>
      </c>
      <c r="BM144" s="12">
        <v>0</v>
      </c>
      <c r="BN144" s="12">
        <v>0</v>
      </c>
      <c r="BO144" s="12">
        <v>0</v>
      </c>
      <c r="BP144" s="12">
        <v>0</v>
      </c>
      <c r="BQ144" s="12">
        <v>0</v>
      </c>
      <c r="BR144" s="12">
        <v>0</v>
      </c>
      <c r="BS144" s="12">
        <v>0</v>
      </c>
      <c r="BT144" s="12">
        <v>0</v>
      </c>
      <c r="BU144" s="12">
        <v>0</v>
      </c>
      <c r="BV144" s="12">
        <v>0</v>
      </c>
      <c r="BW144" s="12">
        <v>0</v>
      </c>
      <c r="BX144" s="12">
        <v>0</v>
      </c>
      <c r="BY144" s="12">
        <v>0</v>
      </c>
      <c r="BZ144" s="12">
        <v>0</v>
      </c>
      <c r="CA144" s="12">
        <v>0</v>
      </c>
      <c r="CB144" s="12">
        <v>199.09</v>
      </c>
      <c r="IV144"/>
      <c r="IW144"/>
      <c r="IX144"/>
      <c r="IY144"/>
      <c r="IZ144"/>
      <c r="JA144"/>
      <c r="JB144"/>
      <c r="JC144"/>
      <c r="JD144"/>
      <c r="JE144"/>
      <c r="JF144"/>
      <c r="JG144"/>
      <c r="JH144"/>
      <c r="JI144"/>
      <c r="JJ144"/>
      <c r="JK144"/>
      <c r="JL144"/>
      <c r="JM144"/>
      <c r="JN144"/>
      <c r="JO144"/>
      <c r="JP144"/>
      <c r="JQ144"/>
      <c r="JR144"/>
      <c r="JS144"/>
      <c r="JT144"/>
      <c r="JU144"/>
      <c r="JV144"/>
      <c r="JW144"/>
      <c r="JX144"/>
      <c r="JY144"/>
      <c r="JZ144"/>
      <c r="KA144"/>
      <c r="KB144"/>
      <c r="KC144"/>
      <c r="KD144"/>
      <c r="KE144"/>
      <c r="KF144"/>
      <c r="KG144"/>
      <c r="KH144"/>
      <c r="KI144"/>
      <c r="KJ144"/>
      <c r="KK144"/>
      <c r="KL144"/>
      <c r="KM144"/>
      <c r="KN144"/>
      <c r="KO144"/>
      <c r="KP144"/>
      <c r="KQ144"/>
      <c r="KR144"/>
      <c r="KS144"/>
      <c r="KT144"/>
      <c r="KU144"/>
      <c r="KV144"/>
      <c r="KW144"/>
      <c r="KX144"/>
      <c r="KY144"/>
      <c r="KZ144"/>
      <c r="LA144"/>
      <c r="LB144"/>
      <c r="LC144"/>
      <c r="LD144"/>
      <c r="LE144"/>
      <c r="LF144"/>
      <c r="LG144"/>
      <c r="LH144"/>
      <c r="LI144"/>
      <c r="LJ144"/>
      <c r="LK144"/>
      <c r="LL144"/>
      <c r="LM144"/>
      <c r="LN144"/>
      <c r="LO144"/>
      <c r="LP144"/>
      <c r="LQ144"/>
      <c r="LR144"/>
      <c r="LS144"/>
      <c r="LT144"/>
      <c r="LU144"/>
      <c r="LV144"/>
      <c r="LW144"/>
      <c r="LX144"/>
      <c r="LY144"/>
      <c r="LZ144"/>
      <c r="MA144"/>
      <c r="MB144"/>
      <c r="MC144"/>
      <c r="MD144"/>
      <c r="ME144"/>
      <c r="MF144"/>
      <c r="MG144"/>
      <c r="MH144"/>
      <c r="MI144"/>
      <c r="MJ144"/>
      <c r="MK144"/>
      <c r="ML144"/>
      <c r="MM144"/>
      <c r="MN144"/>
      <c r="MO144"/>
      <c r="MP144"/>
      <c r="MQ144"/>
      <c r="MR144"/>
      <c r="MS144"/>
      <c r="MT144"/>
      <c r="MU144"/>
      <c r="MV144"/>
      <c r="MW144"/>
      <c r="MX144"/>
      <c r="MY144"/>
      <c r="MZ144"/>
      <c r="NA144"/>
      <c r="NB144"/>
      <c r="NC144"/>
      <c r="ND144"/>
      <c r="NE144"/>
      <c r="NF144"/>
      <c r="NG144"/>
      <c r="NH144"/>
      <c r="NI144"/>
      <c r="NJ144"/>
      <c r="NK144"/>
      <c r="NL144"/>
      <c r="NM144"/>
      <c r="NN144"/>
      <c r="NO144"/>
      <c r="NP144"/>
      <c r="NQ144"/>
      <c r="NR144"/>
      <c r="NS144"/>
      <c r="NT144"/>
      <c r="NU144"/>
      <c r="NV144"/>
      <c r="NW144"/>
      <c r="NX144"/>
      <c r="NY144"/>
      <c r="NZ144"/>
      <c r="OA144"/>
      <c r="OB144"/>
      <c r="OC144"/>
      <c r="OD144"/>
      <c r="OE144"/>
      <c r="OF144"/>
      <c r="OG144"/>
      <c r="OH144"/>
      <c r="OI144"/>
      <c r="OJ144"/>
      <c r="OK144"/>
      <c r="OL144"/>
      <c r="OM144"/>
      <c r="ON144"/>
      <c r="OO144"/>
      <c r="OP144"/>
      <c r="OQ144"/>
      <c r="OR144"/>
      <c r="OS144"/>
      <c r="OT144"/>
      <c r="OU144"/>
      <c r="OV144"/>
      <c r="OW144"/>
      <c r="OX144"/>
      <c r="OY144"/>
      <c r="OZ144"/>
      <c r="PA144"/>
      <c r="PB144"/>
      <c r="PC144"/>
      <c r="PD144"/>
      <c r="PE144"/>
      <c r="PF144"/>
      <c r="PG144"/>
      <c r="PH144"/>
      <c r="PI144"/>
      <c r="PJ144"/>
      <c r="PK144"/>
      <c r="PL144"/>
      <c r="PM144"/>
      <c r="PN144"/>
      <c r="PO144"/>
      <c r="PP144"/>
      <c r="PQ144"/>
      <c r="PR144"/>
      <c r="PS144"/>
      <c r="PT144"/>
      <c r="PU144"/>
      <c r="PV144"/>
      <c r="PW144"/>
      <c r="PX144"/>
      <c r="PY144"/>
      <c r="PZ144"/>
      <c r="QA144"/>
      <c r="QB144"/>
      <c r="QC144"/>
      <c r="QD144"/>
      <c r="QE144"/>
      <c r="QF144"/>
      <c r="QG144"/>
      <c r="QH144"/>
      <c r="QI144"/>
      <c r="QJ144"/>
      <c r="QK144"/>
      <c r="QL144"/>
      <c r="QM144"/>
      <c r="QN144"/>
      <c r="QO144"/>
      <c r="QP144"/>
      <c r="QQ144"/>
      <c r="QR144"/>
      <c r="QS144"/>
      <c r="QT144"/>
      <c r="QU144"/>
      <c r="QV144"/>
      <c r="QW144"/>
      <c r="QX144"/>
      <c r="QY144"/>
      <c r="QZ144"/>
      <c r="RA144"/>
      <c r="RB144"/>
      <c r="RC144"/>
      <c r="RD144"/>
      <c r="RE144"/>
      <c r="RF144"/>
      <c r="RG144"/>
      <c r="RH144"/>
      <c r="RI144"/>
      <c r="RJ144"/>
      <c r="RK144"/>
      <c r="RL144"/>
      <c r="RM144"/>
      <c r="RN144"/>
      <c r="RO144"/>
      <c r="RP144"/>
      <c r="RQ144"/>
      <c r="RR144"/>
      <c r="RS144"/>
      <c r="RT144"/>
      <c r="RU144"/>
      <c r="RV144"/>
      <c r="RW144"/>
      <c r="RX144"/>
      <c r="RY144"/>
      <c r="RZ144"/>
      <c r="SA144"/>
      <c r="SB144"/>
      <c r="SC144"/>
      <c r="SD144"/>
      <c r="SE144"/>
      <c r="SF144"/>
      <c r="SG144"/>
      <c r="SH144"/>
      <c r="SI144"/>
      <c r="SJ144"/>
      <c r="SK144"/>
      <c r="SL144"/>
      <c r="SM144"/>
      <c r="SN144"/>
      <c r="SO144"/>
      <c r="SP144"/>
      <c r="SQ144"/>
      <c r="SR144"/>
      <c r="SS144"/>
      <c r="ST144"/>
      <c r="SU144"/>
      <c r="SV144"/>
      <c r="SW144"/>
      <c r="SX144"/>
      <c r="SY144"/>
      <c r="SZ144"/>
      <c r="TA144"/>
      <c r="TB144"/>
      <c r="TC144"/>
      <c r="TD144"/>
      <c r="TE144"/>
      <c r="TF144"/>
      <c r="TG144"/>
      <c r="TH144"/>
      <c r="TI144"/>
      <c r="TJ144"/>
      <c r="TK144"/>
      <c r="TL144"/>
      <c r="TM144"/>
      <c r="TN144"/>
      <c r="TO144"/>
      <c r="TP144"/>
      <c r="TQ144"/>
      <c r="TR144"/>
      <c r="TS144"/>
      <c r="TT144"/>
      <c r="TU144"/>
      <c r="TV144"/>
      <c r="TW144"/>
      <c r="TX144"/>
      <c r="TY144"/>
      <c r="TZ144"/>
      <c r="UA144"/>
      <c r="UB144"/>
      <c r="UC144"/>
      <c r="UD144"/>
      <c r="UE144"/>
      <c r="UF144"/>
      <c r="UG144"/>
      <c r="UH144"/>
      <c r="UI144"/>
      <c r="UJ144"/>
      <c r="UK144"/>
      <c r="UL144"/>
      <c r="UM144"/>
      <c r="UN144"/>
      <c r="UO144"/>
      <c r="UP144"/>
      <c r="UQ144"/>
      <c r="UR144"/>
      <c r="US144"/>
      <c r="UT144"/>
      <c r="UU144"/>
      <c r="UV144"/>
      <c r="UW144"/>
      <c r="UX144"/>
      <c r="UY144"/>
      <c r="UZ144"/>
      <c r="VA144"/>
      <c r="VB144"/>
      <c r="VC144"/>
      <c r="VD144"/>
      <c r="VE144"/>
      <c r="VF144"/>
      <c r="VG144"/>
      <c r="VH144"/>
      <c r="VI144"/>
      <c r="VJ144"/>
      <c r="VK144"/>
      <c r="VL144"/>
      <c r="VM144"/>
      <c r="VN144"/>
      <c r="VO144"/>
      <c r="VP144"/>
      <c r="VQ144"/>
      <c r="VR144"/>
      <c r="VS144"/>
      <c r="VT144"/>
      <c r="VU144"/>
      <c r="VV144"/>
      <c r="VW144"/>
      <c r="VX144"/>
      <c r="VY144"/>
      <c r="VZ144"/>
      <c r="WA144"/>
      <c r="WB144"/>
      <c r="WC144"/>
      <c r="WD144"/>
      <c r="WE144"/>
      <c r="WF144"/>
      <c r="WG144"/>
    </row>
    <row r="145" spans="1:605" s="12" customFormat="1" ht="12.75" customHeight="1">
      <c r="A145" s="9" t="str">
        <f>"пром."</f>
        <v>пром.</v>
      </c>
      <c r="B145" s="10" t="s">
        <v>109</v>
      </c>
      <c r="C145" s="11" t="str">
        <f>"60"</f>
        <v>60</v>
      </c>
      <c r="D145" s="11">
        <v>3.92</v>
      </c>
      <c r="E145" s="11">
        <v>0</v>
      </c>
      <c r="F145" s="11">
        <v>1.31</v>
      </c>
      <c r="G145" s="11">
        <v>1.31</v>
      </c>
      <c r="H145" s="11">
        <v>31.98</v>
      </c>
      <c r="I145" s="25">
        <v>154.518</v>
      </c>
      <c r="J145" s="11">
        <v>0.3</v>
      </c>
      <c r="K145" s="11">
        <v>0</v>
      </c>
      <c r="L145" s="11">
        <v>0</v>
      </c>
      <c r="M145" s="11">
        <v>0</v>
      </c>
      <c r="N145" s="11">
        <v>1.98</v>
      </c>
      <c r="O145" s="11">
        <v>28.08</v>
      </c>
      <c r="P145" s="11">
        <v>1.92</v>
      </c>
      <c r="Q145" s="11">
        <v>0</v>
      </c>
      <c r="R145" s="11">
        <v>0</v>
      </c>
      <c r="S145" s="11">
        <v>0.18</v>
      </c>
      <c r="T145" s="11">
        <v>0.96</v>
      </c>
      <c r="U145" s="11">
        <v>167.31</v>
      </c>
      <c r="V145" s="11">
        <v>48.73</v>
      </c>
      <c r="W145" s="11">
        <v>8.58</v>
      </c>
      <c r="X145" s="11">
        <v>13.27</v>
      </c>
      <c r="Y145" s="11">
        <v>34.17</v>
      </c>
      <c r="Z145" s="11">
        <v>0.92</v>
      </c>
      <c r="AA145" s="11">
        <v>0</v>
      </c>
      <c r="AB145" s="11">
        <v>0</v>
      </c>
      <c r="AC145" s="11">
        <v>0</v>
      </c>
      <c r="AD145" s="11">
        <v>1.02</v>
      </c>
      <c r="AE145" s="11">
        <v>7.0000000000000007E-2</v>
      </c>
      <c r="AF145" s="11">
        <v>0.02</v>
      </c>
      <c r="AG145" s="11">
        <v>0.82</v>
      </c>
      <c r="AH145" s="11">
        <v>1.8</v>
      </c>
      <c r="AI145" s="11">
        <v>0</v>
      </c>
      <c r="AJ145" s="12">
        <v>0</v>
      </c>
      <c r="AK145" s="12">
        <v>194.18</v>
      </c>
      <c r="AL145" s="12">
        <v>201.49</v>
      </c>
      <c r="AM145" s="12">
        <v>308.5</v>
      </c>
      <c r="AN145" s="12">
        <v>103.88</v>
      </c>
      <c r="AO145" s="12">
        <v>61.07</v>
      </c>
      <c r="AP145" s="12">
        <v>122.15</v>
      </c>
      <c r="AQ145" s="12">
        <v>45.94</v>
      </c>
      <c r="AR145" s="12">
        <v>219.24</v>
      </c>
      <c r="AS145" s="12">
        <v>136.24</v>
      </c>
      <c r="AT145" s="12">
        <v>189.49</v>
      </c>
      <c r="AU145" s="12">
        <v>157.12</v>
      </c>
      <c r="AV145" s="12">
        <v>84.04</v>
      </c>
      <c r="AW145" s="12">
        <v>146.16</v>
      </c>
      <c r="AX145" s="12">
        <v>1213.6500000000001</v>
      </c>
      <c r="AY145" s="12">
        <v>0</v>
      </c>
      <c r="AZ145" s="12">
        <v>395.15</v>
      </c>
      <c r="BA145" s="12">
        <v>172.78</v>
      </c>
      <c r="BB145" s="12">
        <v>115.88</v>
      </c>
      <c r="BC145" s="12">
        <v>90.31</v>
      </c>
      <c r="BD145" s="12">
        <v>0</v>
      </c>
      <c r="BE145" s="12">
        <v>0</v>
      </c>
      <c r="BF145" s="12">
        <v>0</v>
      </c>
      <c r="BG145" s="12">
        <v>0</v>
      </c>
      <c r="BH145" s="12">
        <v>0</v>
      </c>
      <c r="BI145" s="12">
        <v>0.01</v>
      </c>
      <c r="BJ145" s="12">
        <v>0</v>
      </c>
      <c r="BK145" s="12">
        <v>0.14000000000000001</v>
      </c>
      <c r="BL145" s="12">
        <v>0</v>
      </c>
      <c r="BM145" s="12">
        <v>7.0000000000000007E-2</v>
      </c>
      <c r="BN145" s="12">
        <v>0</v>
      </c>
      <c r="BO145" s="12">
        <v>0</v>
      </c>
      <c r="BP145" s="12">
        <v>0</v>
      </c>
      <c r="BQ145" s="12">
        <v>0</v>
      </c>
      <c r="BR145" s="12">
        <v>0</v>
      </c>
      <c r="BS145" s="12">
        <v>0.51</v>
      </c>
      <c r="BT145" s="12">
        <v>0</v>
      </c>
      <c r="BU145" s="12">
        <v>0</v>
      </c>
      <c r="BV145" s="12">
        <v>0.39</v>
      </c>
      <c r="BW145" s="12">
        <v>0.01</v>
      </c>
      <c r="BX145" s="12">
        <v>0</v>
      </c>
      <c r="BY145" s="12">
        <v>0</v>
      </c>
      <c r="BZ145" s="12">
        <v>0</v>
      </c>
      <c r="CA145" s="12">
        <v>0</v>
      </c>
      <c r="CB145" s="12">
        <v>10.44</v>
      </c>
      <c r="IV145"/>
      <c r="IW145"/>
      <c r="IX145"/>
      <c r="IY145"/>
      <c r="IZ145"/>
      <c r="JA145"/>
      <c r="JB145"/>
      <c r="JC145"/>
      <c r="JD145"/>
      <c r="JE145"/>
      <c r="JF145"/>
      <c r="JG145"/>
      <c r="JH145"/>
      <c r="JI145"/>
      <c r="JJ145"/>
      <c r="JK145"/>
      <c r="JL145"/>
      <c r="JM145"/>
      <c r="JN145"/>
      <c r="JO145"/>
      <c r="JP145"/>
      <c r="JQ145"/>
      <c r="JR145"/>
      <c r="JS145"/>
      <c r="JT145"/>
      <c r="JU145"/>
      <c r="JV145"/>
      <c r="JW145"/>
      <c r="JX145"/>
      <c r="JY145"/>
      <c r="JZ145"/>
      <c r="KA145"/>
      <c r="KB145"/>
      <c r="KC145"/>
      <c r="KD145"/>
      <c r="KE145"/>
      <c r="KF145"/>
      <c r="KG145"/>
      <c r="KH145"/>
      <c r="KI145"/>
      <c r="KJ145"/>
      <c r="KK145"/>
      <c r="KL145"/>
      <c r="KM145"/>
      <c r="KN145"/>
      <c r="KO145"/>
      <c r="KP145"/>
      <c r="KQ145"/>
      <c r="KR145"/>
      <c r="KS145"/>
      <c r="KT145"/>
      <c r="KU145"/>
      <c r="KV145"/>
      <c r="KW145"/>
      <c r="KX145"/>
      <c r="KY145"/>
      <c r="KZ145"/>
      <c r="LA145"/>
      <c r="LB145"/>
      <c r="LC145"/>
      <c r="LD145"/>
      <c r="LE145"/>
      <c r="LF145"/>
      <c r="LG145"/>
      <c r="LH145"/>
      <c r="LI145"/>
      <c r="LJ145"/>
      <c r="LK145"/>
      <c r="LL145"/>
      <c r="LM145"/>
      <c r="LN145"/>
      <c r="LO145"/>
      <c r="LP145"/>
      <c r="LQ145"/>
      <c r="LR145"/>
      <c r="LS145"/>
      <c r="LT145"/>
      <c r="LU145"/>
      <c r="LV145"/>
      <c r="LW145"/>
      <c r="LX145"/>
      <c r="LY145"/>
      <c r="LZ145"/>
      <c r="MA145"/>
      <c r="MB145"/>
      <c r="MC145"/>
      <c r="MD145"/>
      <c r="ME145"/>
      <c r="MF145"/>
      <c r="MG145"/>
      <c r="MH145"/>
      <c r="MI145"/>
      <c r="MJ145"/>
      <c r="MK145"/>
      <c r="ML145"/>
      <c r="MM145"/>
      <c r="MN145"/>
      <c r="MO145"/>
      <c r="MP145"/>
      <c r="MQ145"/>
      <c r="MR145"/>
      <c r="MS145"/>
      <c r="MT145"/>
      <c r="MU145"/>
      <c r="MV145"/>
      <c r="MW145"/>
      <c r="MX145"/>
      <c r="MY145"/>
      <c r="MZ145"/>
      <c r="NA145"/>
      <c r="NB145"/>
      <c r="NC145"/>
      <c r="ND145"/>
      <c r="NE145"/>
      <c r="NF145"/>
      <c r="NG145"/>
      <c r="NH145"/>
      <c r="NI145"/>
      <c r="NJ145"/>
      <c r="NK145"/>
      <c r="NL145"/>
      <c r="NM145"/>
      <c r="NN145"/>
      <c r="NO145"/>
      <c r="NP145"/>
      <c r="NQ145"/>
      <c r="NR145"/>
      <c r="NS145"/>
      <c r="NT145"/>
      <c r="NU145"/>
      <c r="NV145"/>
      <c r="NW145"/>
      <c r="NX145"/>
      <c r="NY145"/>
      <c r="NZ145"/>
      <c r="OA145"/>
      <c r="OB145"/>
      <c r="OC145"/>
      <c r="OD145"/>
      <c r="OE145"/>
      <c r="OF145"/>
      <c r="OG145"/>
      <c r="OH145"/>
      <c r="OI145"/>
      <c r="OJ145"/>
      <c r="OK145"/>
      <c r="OL145"/>
      <c r="OM145"/>
      <c r="ON145"/>
      <c r="OO145"/>
      <c r="OP145"/>
      <c r="OQ145"/>
      <c r="OR145"/>
      <c r="OS145"/>
      <c r="OT145"/>
      <c r="OU145"/>
      <c r="OV145"/>
      <c r="OW145"/>
      <c r="OX145"/>
      <c r="OY145"/>
      <c r="OZ145"/>
      <c r="PA145"/>
      <c r="PB145"/>
      <c r="PC145"/>
      <c r="PD145"/>
      <c r="PE145"/>
      <c r="PF145"/>
      <c r="PG145"/>
      <c r="PH145"/>
      <c r="PI145"/>
      <c r="PJ145"/>
      <c r="PK145"/>
      <c r="PL145"/>
      <c r="PM145"/>
      <c r="PN145"/>
      <c r="PO145"/>
      <c r="PP145"/>
      <c r="PQ145"/>
      <c r="PR145"/>
      <c r="PS145"/>
      <c r="PT145"/>
      <c r="PU145"/>
      <c r="PV145"/>
      <c r="PW145"/>
      <c r="PX145"/>
      <c r="PY145"/>
      <c r="PZ145"/>
      <c r="QA145"/>
      <c r="QB145"/>
      <c r="QC145"/>
      <c r="QD145"/>
      <c r="QE145"/>
      <c r="QF145"/>
      <c r="QG145"/>
      <c r="QH145"/>
      <c r="QI145"/>
      <c r="QJ145"/>
      <c r="QK145"/>
      <c r="QL145"/>
      <c r="QM145"/>
      <c r="QN145"/>
      <c r="QO145"/>
      <c r="QP145"/>
      <c r="QQ145"/>
      <c r="QR145"/>
      <c r="QS145"/>
      <c r="QT145"/>
      <c r="QU145"/>
      <c r="QV145"/>
      <c r="QW145"/>
      <c r="QX145"/>
      <c r="QY145"/>
      <c r="QZ145"/>
      <c r="RA145"/>
      <c r="RB145"/>
      <c r="RC145"/>
      <c r="RD145"/>
      <c r="RE145"/>
      <c r="RF145"/>
      <c r="RG145"/>
      <c r="RH145"/>
      <c r="RI145"/>
      <c r="RJ145"/>
      <c r="RK145"/>
      <c r="RL145"/>
      <c r="RM145"/>
      <c r="RN145"/>
      <c r="RO145"/>
      <c r="RP145"/>
      <c r="RQ145"/>
      <c r="RR145"/>
      <c r="RS145"/>
      <c r="RT145"/>
      <c r="RU145"/>
      <c r="RV145"/>
      <c r="RW145"/>
      <c r="RX145"/>
      <c r="RY145"/>
      <c r="RZ145"/>
      <c r="SA145"/>
      <c r="SB145"/>
      <c r="SC145"/>
      <c r="SD145"/>
      <c r="SE145"/>
      <c r="SF145"/>
      <c r="SG145"/>
      <c r="SH145"/>
      <c r="SI145"/>
      <c r="SJ145"/>
      <c r="SK145"/>
      <c r="SL145"/>
      <c r="SM145"/>
      <c r="SN145"/>
      <c r="SO145"/>
      <c r="SP145"/>
      <c r="SQ145"/>
      <c r="SR145"/>
      <c r="SS145"/>
      <c r="ST145"/>
      <c r="SU145"/>
      <c r="SV145"/>
      <c r="SW145"/>
      <c r="SX145"/>
      <c r="SY145"/>
      <c r="SZ145"/>
      <c r="TA145"/>
      <c r="TB145"/>
      <c r="TC145"/>
      <c r="TD145"/>
      <c r="TE145"/>
      <c r="TF145"/>
      <c r="TG145"/>
      <c r="TH145"/>
      <c r="TI145"/>
      <c r="TJ145"/>
      <c r="TK145"/>
      <c r="TL145"/>
      <c r="TM145"/>
      <c r="TN145"/>
      <c r="TO145"/>
      <c r="TP145"/>
      <c r="TQ145"/>
      <c r="TR145"/>
      <c r="TS145"/>
      <c r="TT145"/>
      <c r="TU145"/>
      <c r="TV145"/>
      <c r="TW145"/>
      <c r="TX145"/>
      <c r="TY145"/>
      <c r="TZ145"/>
      <c r="UA145"/>
      <c r="UB145"/>
      <c r="UC145"/>
      <c r="UD145"/>
      <c r="UE145"/>
      <c r="UF145"/>
      <c r="UG145"/>
      <c r="UH145"/>
      <c r="UI145"/>
      <c r="UJ145"/>
      <c r="UK145"/>
      <c r="UL145"/>
      <c r="UM145"/>
      <c r="UN145"/>
      <c r="UO145"/>
      <c r="UP145"/>
      <c r="UQ145"/>
      <c r="UR145"/>
      <c r="US145"/>
      <c r="UT145"/>
      <c r="UU145"/>
      <c r="UV145"/>
      <c r="UW145"/>
      <c r="UX145"/>
      <c r="UY145"/>
      <c r="UZ145"/>
      <c r="VA145"/>
      <c r="VB145"/>
      <c r="VC145"/>
      <c r="VD145"/>
      <c r="VE145"/>
      <c r="VF145"/>
      <c r="VG145"/>
      <c r="VH145"/>
      <c r="VI145"/>
      <c r="VJ145"/>
      <c r="VK145"/>
      <c r="VL145"/>
      <c r="VM145"/>
      <c r="VN145"/>
      <c r="VO145"/>
      <c r="VP145"/>
      <c r="VQ145"/>
      <c r="VR145"/>
      <c r="VS145"/>
      <c r="VT145"/>
      <c r="VU145"/>
      <c r="VV145"/>
      <c r="VW145"/>
      <c r="VX145"/>
      <c r="VY145"/>
      <c r="VZ145"/>
      <c r="WA145"/>
      <c r="WB145"/>
      <c r="WC145"/>
      <c r="WD145"/>
      <c r="WE145"/>
      <c r="WF145"/>
      <c r="WG145"/>
    </row>
    <row r="146" spans="1:605" s="3" customFormat="1" ht="12.75" customHeight="1">
      <c r="A146" s="13" t="str">
        <f>"7/0"</f>
        <v>7/0</v>
      </c>
      <c r="B146" s="14" t="s">
        <v>153</v>
      </c>
      <c r="C146" s="15" t="str">
        <f>"80"</f>
        <v>80</v>
      </c>
      <c r="D146" s="15">
        <v>6.08</v>
      </c>
      <c r="E146" s="15">
        <v>0.91</v>
      </c>
      <c r="F146" s="15">
        <v>9.1999999999999993</v>
      </c>
      <c r="G146" s="15">
        <v>0.57999999999999996</v>
      </c>
      <c r="H146" s="15">
        <v>43.33</v>
      </c>
      <c r="I146" s="26">
        <v>278.32305146666647</v>
      </c>
      <c r="J146" s="15">
        <v>6.43</v>
      </c>
      <c r="K146" s="15">
        <v>0.27</v>
      </c>
      <c r="L146" s="15">
        <v>0</v>
      </c>
      <c r="M146" s="15">
        <v>0</v>
      </c>
      <c r="N146" s="15">
        <v>10.23</v>
      </c>
      <c r="O146" s="15">
        <v>31.47</v>
      </c>
      <c r="P146" s="15">
        <v>1.62</v>
      </c>
      <c r="Q146" s="15">
        <v>0</v>
      </c>
      <c r="R146" s="15">
        <v>0</v>
      </c>
      <c r="S146" s="15">
        <v>0.02</v>
      </c>
      <c r="T146" s="15">
        <v>1.17</v>
      </c>
      <c r="U146" s="15">
        <v>222.5</v>
      </c>
      <c r="V146" s="15">
        <v>109.24</v>
      </c>
      <c r="W146" s="15">
        <v>44.28</v>
      </c>
      <c r="X146" s="15">
        <v>12.33</v>
      </c>
      <c r="Y146" s="15">
        <v>74.88</v>
      </c>
      <c r="Z146" s="15">
        <v>0.74</v>
      </c>
      <c r="AA146" s="15">
        <v>56.47</v>
      </c>
      <c r="AB146" s="15">
        <v>41.73</v>
      </c>
      <c r="AC146" s="15">
        <v>63.34</v>
      </c>
      <c r="AD146" s="15">
        <v>0.92</v>
      </c>
      <c r="AE146" s="15">
        <v>0.1</v>
      </c>
      <c r="AF146" s="15">
        <v>0.08</v>
      </c>
      <c r="AG146" s="15">
        <v>0.78</v>
      </c>
      <c r="AH146" s="15">
        <v>1.92</v>
      </c>
      <c r="AI146" s="15">
        <v>0.32</v>
      </c>
      <c r="AJ146" s="3">
        <v>0</v>
      </c>
      <c r="AK146" s="3">
        <v>253.42</v>
      </c>
      <c r="AL146" s="3">
        <v>232.93</v>
      </c>
      <c r="AM146" s="3">
        <v>430.68</v>
      </c>
      <c r="AN146" s="3">
        <v>143.81</v>
      </c>
      <c r="AO146" s="3">
        <v>82.81</v>
      </c>
      <c r="AP146" s="3">
        <v>171.9</v>
      </c>
      <c r="AQ146" s="3">
        <v>58.3</v>
      </c>
      <c r="AR146" s="3">
        <v>265.77</v>
      </c>
      <c r="AS146" s="3">
        <v>176.89</v>
      </c>
      <c r="AT146" s="3">
        <v>213.26</v>
      </c>
      <c r="AU146" s="3">
        <v>188.37</v>
      </c>
      <c r="AV146" s="3">
        <v>109.78</v>
      </c>
      <c r="AW146" s="3">
        <v>186.79</v>
      </c>
      <c r="AX146" s="3">
        <v>1605.01</v>
      </c>
      <c r="AY146" s="3">
        <v>0</v>
      </c>
      <c r="AZ146" s="3">
        <v>505.82</v>
      </c>
      <c r="BA146" s="3">
        <v>268.29000000000002</v>
      </c>
      <c r="BB146" s="3">
        <v>140.6</v>
      </c>
      <c r="BC146" s="3">
        <v>104.55</v>
      </c>
      <c r="BD146" s="3">
        <v>0.33</v>
      </c>
      <c r="BE146" s="3">
        <v>0.15</v>
      </c>
      <c r="BF146" s="3">
        <v>0.08</v>
      </c>
      <c r="BG146" s="3">
        <v>0.19</v>
      </c>
      <c r="BH146" s="3">
        <v>0.21</v>
      </c>
      <c r="BI146" s="3">
        <v>0.97</v>
      </c>
      <c r="BJ146" s="3">
        <v>0</v>
      </c>
      <c r="BK146" s="3">
        <v>2.78</v>
      </c>
      <c r="BL146" s="3">
        <v>0</v>
      </c>
      <c r="BM146" s="3">
        <v>0.84</v>
      </c>
      <c r="BN146" s="3">
        <v>0</v>
      </c>
      <c r="BO146" s="3">
        <v>0</v>
      </c>
      <c r="BP146" s="3">
        <v>0</v>
      </c>
      <c r="BQ146" s="3">
        <v>0.19</v>
      </c>
      <c r="BR146" s="3">
        <v>0.28999999999999998</v>
      </c>
      <c r="BS146" s="3">
        <v>2.27</v>
      </c>
      <c r="BT146" s="3">
        <v>0</v>
      </c>
      <c r="BU146" s="3">
        <v>0</v>
      </c>
      <c r="BV146" s="3">
        <v>0.36</v>
      </c>
      <c r="BW146" s="3">
        <v>0.03</v>
      </c>
      <c r="BX146" s="3">
        <v>0</v>
      </c>
      <c r="BY146" s="3">
        <v>0</v>
      </c>
      <c r="BZ146" s="3">
        <v>0</v>
      </c>
      <c r="CA146" s="3">
        <v>0</v>
      </c>
      <c r="CB146" s="3">
        <v>32.83</v>
      </c>
      <c r="IV146"/>
      <c r="IW146"/>
      <c r="IX146"/>
      <c r="IY146"/>
      <c r="IZ146"/>
      <c r="JA146"/>
      <c r="JB146"/>
      <c r="JC146"/>
      <c r="JD146"/>
      <c r="JE146"/>
      <c r="JF146"/>
      <c r="JG146"/>
      <c r="JH146"/>
      <c r="JI146"/>
      <c r="JJ146"/>
      <c r="JK146"/>
      <c r="JL146"/>
      <c r="JM146"/>
      <c r="JN146"/>
      <c r="JO146"/>
      <c r="JP146"/>
      <c r="JQ146"/>
      <c r="JR146"/>
      <c r="JS146"/>
      <c r="JT146"/>
      <c r="JU146"/>
      <c r="JV146"/>
      <c r="JW146"/>
      <c r="JX146"/>
      <c r="JY146"/>
      <c r="JZ146"/>
      <c r="KA146"/>
      <c r="KB146"/>
      <c r="KC146"/>
      <c r="KD146"/>
      <c r="KE146"/>
      <c r="KF146"/>
      <c r="KG146"/>
      <c r="KH146"/>
      <c r="KI146"/>
      <c r="KJ146"/>
      <c r="KK146"/>
      <c r="KL146"/>
      <c r="KM146"/>
      <c r="KN146"/>
      <c r="KO146"/>
      <c r="KP146"/>
      <c r="KQ146"/>
      <c r="KR146"/>
      <c r="KS146"/>
      <c r="KT146"/>
      <c r="KU146"/>
      <c r="KV146"/>
      <c r="KW146"/>
      <c r="KX146"/>
      <c r="KY146"/>
      <c r="KZ146"/>
      <c r="LA146"/>
      <c r="LB146"/>
      <c r="LC146"/>
      <c r="LD146"/>
      <c r="LE146"/>
      <c r="LF146"/>
      <c r="LG146"/>
      <c r="LH146"/>
      <c r="LI146"/>
      <c r="LJ146"/>
      <c r="LK146"/>
      <c r="LL146"/>
      <c r="LM146"/>
      <c r="LN146"/>
      <c r="LO146"/>
      <c r="LP146"/>
      <c r="LQ146"/>
      <c r="LR146"/>
      <c r="LS146"/>
      <c r="LT146"/>
      <c r="LU146"/>
      <c r="LV146"/>
      <c r="LW146"/>
      <c r="LX146"/>
      <c r="LY146"/>
      <c r="LZ146"/>
      <c r="MA146"/>
      <c r="MB146"/>
      <c r="MC146"/>
      <c r="MD146"/>
      <c r="ME146"/>
      <c r="MF146"/>
      <c r="MG146"/>
      <c r="MH146"/>
      <c r="MI146"/>
      <c r="MJ146"/>
      <c r="MK146"/>
      <c r="ML146"/>
      <c r="MM146"/>
      <c r="MN146"/>
      <c r="MO146"/>
      <c r="MP146"/>
      <c r="MQ146"/>
      <c r="MR146"/>
      <c r="MS146"/>
      <c r="MT146"/>
      <c r="MU146"/>
      <c r="MV146"/>
      <c r="MW146"/>
      <c r="MX146"/>
      <c r="MY146"/>
      <c r="MZ146"/>
      <c r="NA146"/>
      <c r="NB146"/>
      <c r="NC146"/>
      <c r="ND146"/>
      <c r="NE146"/>
      <c r="NF146"/>
      <c r="NG146"/>
      <c r="NH146"/>
      <c r="NI146"/>
      <c r="NJ146"/>
      <c r="NK146"/>
      <c r="NL146"/>
      <c r="NM146"/>
      <c r="NN146"/>
      <c r="NO146"/>
      <c r="NP146"/>
      <c r="NQ146"/>
      <c r="NR146"/>
      <c r="NS146"/>
      <c r="NT146"/>
      <c r="NU146"/>
      <c r="NV146"/>
      <c r="NW146"/>
      <c r="NX146"/>
      <c r="NY146"/>
      <c r="NZ146"/>
      <c r="OA146"/>
      <c r="OB146"/>
      <c r="OC146"/>
      <c r="OD146"/>
      <c r="OE146"/>
      <c r="OF146"/>
      <c r="OG146"/>
      <c r="OH146"/>
      <c r="OI146"/>
      <c r="OJ146"/>
      <c r="OK146"/>
      <c r="OL146"/>
      <c r="OM146"/>
      <c r="ON146"/>
      <c r="OO146"/>
      <c r="OP146"/>
      <c r="OQ146"/>
      <c r="OR146"/>
      <c r="OS146"/>
      <c r="OT146"/>
      <c r="OU146"/>
      <c r="OV146"/>
      <c r="OW146"/>
      <c r="OX146"/>
      <c r="OY146"/>
      <c r="OZ146"/>
      <c r="PA146"/>
      <c r="PB146"/>
      <c r="PC146"/>
      <c r="PD146"/>
      <c r="PE146"/>
      <c r="PF146"/>
      <c r="PG146"/>
      <c r="PH146"/>
      <c r="PI146"/>
      <c r="PJ146"/>
      <c r="PK146"/>
      <c r="PL146"/>
      <c r="PM146"/>
      <c r="PN146"/>
      <c r="PO146"/>
      <c r="PP146"/>
      <c r="PQ146"/>
      <c r="PR146"/>
      <c r="PS146"/>
      <c r="PT146"/>
      <c r="PU146"/>
      <c r="PV146"/>
      <c r="PW146"/>
      <c r="PX146"/>
      <c r="PY146"/>
      <c r="PZ146"/>
      <c r="QA146"/>
      <c r="QB146"/>
      <c r="QC146"/>
      <c r="QD146"/>
      <c r="QE146"/>
      <c r="QF146"/>
      <c r="QG146"/>
      <c r="QH146"/>
      <c r="QI146"/>
      <c r="QJ146"/>
      <c r="QK146"/>
      <c r="QL146"/>
      <c r="QM146"/>
      <c r="QN146"/>
      <c r="QO146"/>
      <c r="QP146"/>
      <c r="QQ146"/>
      <c r="QR146"/>
      <c r="QS146"/>
      <c r="QT146"/>
      <c r="QU146"/>
      <c r="QV146"/>
      <c r="QW146"/>
      <c r="QX146"/>
      <c r="QY146"/>
      <c r="QZ146"/>
      <c r="RA146"/>
      <c r="RB146"/>
      <c r="RC146"/>
      <c r="RD146"/>
      <c r="RE146"/>
      <c r="RF146"/>
      <c r="RG146"/>
      <c r="RH146"/>
      <c r="RI146"/>
      <c r="RJ146"/>
      <c r="RK146"/>
      <c r="RL146"/>
      <c r="RM146"/>
      <c r="RN146"/>
      <c r="RO146"/>
      <c r="RP146"/>
      <c r="RQ146"/>
      <c r="RR146"/>
      <c r="RS146"/>
      <c r="RT146"/>
      <c r="RU146"/>
      <c r="RV146"/>
      <c r="RW146"/>
      <c r="RX146"/>
      <c r="RY146"/>
      <c r="RZ146"/>
      <c r="SA146"/>
      <c r="SB146"/>
      <c r="SC146"/>
      <c r="SD146"/>
      <c r="SE146"/>
      <c r="SF146"/>
      <c r="SG146"/>
      <c r="SH146"/>
      <c r="SI146"/>
      <c r="SJ146"/>
      <c r="SK146"/>
      <c r="SL146"/>
      <c r="SM146"/>
      <c r="SN146"/>
      <c r="SO146"/>
      <c r="SP146"/>
      <c r="SQ146"/>
      <c r="SR146"/>
      <c r="SS146"/>
      <c r="ST146"/>
      <c r="SU146"/>
      <c r="SV146"/>
      <c r="SW146"/>
      <c r="SX146"/>
      <c r="SY146"/>
      <c r="SZ146"/>
      <c r="TA146"/>
      <c r="TB146"/>
      <c r="TC146"/>
      <c r="TD146"/>
      <c r="TE146"/>
      <c r="TF146"/>
      <c r="TG146"/>
      <c r="TH146"/>
      <c r="TI146"/>
      <c r="TJ146"/>
      <c r="TK146"/>
      <c r="TL146"/>
      <c r="TM146"/>
      <c r="TN146"/>
      <c r="TO146"/>
      <c r="TP146"/>
      <c r="TQ146"/>
      <c r="TR146"/>
      <c r="TS146"/>
      <c r="TT146"/>
      <c r="TU146"/>
      <c r="TV146"/>
      <c r="TW146"/>
      <c r="TX146"/>
      <c r="TY146"/>
      <c r="TZ146"/>
      <c r="UA146"/>
      <c r="UB146"/>
      <c r="UC146"/>
      <c r="UD146"/>
      <c r="UE146"/>
      <c r="UF146"/>
      <c r="UG146"/>
      <c r="UH146"/>
      <c r="UI146"/>
      <c r="UJ146"/>
      <c r="UK146"/>
      <c r="UL146"/>
      <c r="UM146"/>
      <c r="UN146"/>
      <c r="UO146"/>
      <c r="UP146"/>
      <c r="UQ146"/>
      <c r="UR146"/>
      <c r="US146"/>
      <c r="UT146"/>
      <c r="UU146"/>
      <c r="UV146"/>
      <c r="UW146"/>
      <c r="UX146"/>
      <c r="UY146"/>
      <c r="UZ146"/>
      <c r="VA146"/>
      <c r="VB146"/>
      <c r="VC146"/>
      <c r="VD146"/>
      <c r="VE146"/>
      <c r="VF146"/>
      <c r="VG146"/>
      <c r="VH146"/>
      <c r="VI146"/>
      <c r="VJ146"/>
      <c r="VK146"/>
      <c r="VL146"/>
      <c r="VM146"/>
      <c r="VN146"/>
      <c r="VO146"/>
      <c r="VP146"/>
      <c r="VQ146"/>
      <c r="VR146"/>
      <c r="VS146"/>
      <c r="VT146"/>
      <c r="VU146"/>
      <c r="VV146"/>
      <c r="VW146"/>
      <c r="VX146"/>
      <c r="VY146"/>
      <c r="VZ146"/>
      <c r="WA146"/>
      <c r="WB146"/>
      <c r="WC146"/>
      <c r="WD146"/>
      <c r="WE146"/>
      <c r="WF146"/>
      <c r="WG146"/>
    </row>
    <row r="147" spans="1:605" s="19" customFormat="1" ht="12.75" customHeight="1">
      <c r="A147" s="16"/>
      <c r="B147" s="17" t="s">
        <v>93</v>
      </c>
      <c r="C147" s="18"/>
      <c r="D147" s="18">
        <v>30.19</v>
      </c>
      <c r="E147" s="18">
        <v>19.28</v>
      </c>
      <c r="F147" s="18">
        <v>32.6</v>
      </c>
      <c r="G147" s="18">
        <v>4.3600000000000003</v>
      </c>
      <c r="H147" s="18">
        <v>97.69</v>
      </c>
      <c r="I147" s="27">
        <v>791.13</v>
      </c>
      <c r="J147" s="18">
        <v>15.7</v>
      </c>
      <c r="K147" s="18">
        <v>1.95</v>
      </c>
      <c r="L147" s="18">
        <v>0</v>
      </c>
      <c r="M147" s="18">
        <v>0</v>
      </c>
      <c r="N147" s="18">
        <v>28.54</v>
      </c>
      <c r="O147" s="18">
        <v>61.43</v>
      </c>
      <c r="P147" s="18">
        <v>7.72</v>
      </c>
      <c r="Q147" s="18">
        <v>0</v>
      </c>
      <c r="R147" s="18">
        <v>0</v>
      </c>
      <c r="S147" s="18">
        <v>0.4</v>
      </c>
      <c r="T147" s="18">
        <v>5.83</v>
      </c>
      <c r="U147" s="18">
        <v>1113.55</v>
      </c>
      <c r="V147" s="18">
        <v>553.98</v>
      </c>
      <c r="W147" s="18">
        <v>282.77</v>
      </c>
      <c r="X147" s="18">
        <v>68.16</v>
      </c>
      <c r="Y147" s="18">
        <v>451.33</v>
      </c>
      <c r="Z147" s="18">
        <v>4.71</v>
      </c>
      <c r="AA147" s="18">
        <v>393.27</v>
      </c>
      <c r="AB147" s="18">
        <v>297.02999999999997</v>
      </c>
      <c r="AC147" s="18">
        <v>440.54</v>
      </c>
      <c r="AD147" s="18">
        <v>3.84</v>
      </c>
      <c r="AE147" s="18">
        <v>0.62</v>
      </c>
      <c r="AF147" s="18">
        <v>1.05</v>
      </c>
      <c r="AG147" s="18">
        <v>5.07</v>
      </c>
      <c r="AH147" s="18">
        <v>9.69</v>
      </c>
      <c r="AI147" s="18">
        <v>15.58</v>
      </c>
      <c r="AJ147" s="19">
        <v>0</v>
      </c>
      <c r="AK147" s="19">
        <v>1583.09</v>
      </c>
      <c r="AL147" s="19">
        <v>1370.31</v>
      </c>
      <c r="AM147" s="19">
        <v>2398.83</v>
      </c>
      <c r="AN147" s="19">
        <v>1643.71</v>
      </c>
      <c r="AO147" s="19">
        <v>711.96</v>
      </c>
      <c r="AP147" s="19">
        <v>1207.45</v>
      </c>
      <c r="AQ147" s="19">
        <v>402.07</v>
      </c>
      <c r="AR147" s="19">
        <v>1452.7</v>
      </c>
      <c r="AS147" s="19">
        <v>1148.05</v>
      </c>
      <c r="AT147" s="19">
        <v>1437.96</v>
      </c>
      <c r="AU147" s="19">
        <v>1924.34</v>
      </c>
      <c r="AV147" s="19">
        <v>592.74</v>
      </c>
      <c r="AW147" s="19">
        <v>868.14</v>
      </c>
      <c r="AX147" s="19">
        <v>4906.41</v>
      </c>
      <c r="AY147" s="19">
        <v>14.81</v>
      </c>
      <c r="AZ147" s="19">
        <v>1412.08</v>
      </c>
      <c r="BA147" s="19">
        <v>1520.94</v>
      </c>
      <c r="BB147" s="19">
        <v>1072.3900000000001</v>
      </c>
      <c r="BC147" s="19">
        <v>557.80999999999995</v>
      </c>
      <c r="BD147" s="19">
        <v>0.45</v>
      </c>
      <c r="BE147" s="19">
        <v>0.21</v>
      </c>
      <c r="BF147" s="19">
        <v>0.11</v>
      </c>
      <c r="BG147" s="19">
        <v>0.26</v>
      </c>
      <c r="BH147" s="19">
        <v>0.3</v>
      </c>
      <c r="BI147" s="19">
        <v>1.35</v>
      </c>
      <c r="BJ147" s="19">
        <v>0</v>
      </c>
      <c r="BK147" s="19">
        <v>4.09</v>
      </c>
      <c r="BL147" s="19">
        <v>0</v>
      </c>
      <c r="BM147" s="19">
        <v>1.32</v>
      </c>
      <c r="BN147" s="19">
        <v>0.01</v>
      </c>
      <c r="BO147" s="19">
        <v>0.02</v>
      </c>
      <c r="BP147" s="19">
        <v>0</v>
      </c>
      <c r="BQ147" s="19">
        <v>0.26</v>
      </c>
      <c r="BR147" s="19">
        <v>0.4</v>
      </c>
      <c r="BS147" s="19">
        <v>4.17</v>
      </c>
      <c r="BT147" s="19">
        <v>0</v>
      </c>
      <c r="BU147" s="19">
        <v>0</v>
      </c>
      <c r="BV147" s="19">
        <v>2.1800000000000002</v>
      </c>
      <c r="BW147" s="19">
        <v>0.04</v>
      </c>
      <c r="BX147" s="19">
        <v>0</v>
      </c>
      <c r="BY147" s="19">
        <v>0</v>
      </c>
      <c r="BZ147" s="19">
        <v>0</v>
      </c>
      <c r="CA147" s="19">
        <v>0</v>
      </c>
      <c r="CB147" s="19">
        <v>413.84</v>
      </c>
      <c r="IV147"/>
      <c r="IW147"/>
      <c r="IX147"/>
      <c r="IY147"/>
      <c r="IZ147"/>
      <c r="JA147"/>
      <c r="JB147"/>
      <c r="JC147"/>
      <c r="JD147"/>
      <c r="JE147"/>
      <c r="JF147"/>
      <c r="JG147"/>
      <c r="JH147"/>
      <c r="JI147"/>
      <c r="JJ147"/>
      <c r="JK147"/>
      <c r="JL147"/>
      <c r="JM147"/>
      <c r="JN147"/>
      <c r="JO147"/>
      <c r="JP147"/>
      <c r="JQ147"/>
      <c r="JR147"/>
      <c r="JS147"/>
      <c r="JT147"/>
      <c r="JU147"/>
      <c r="JV147"/>
      <c r="JW147"/>
      <c r="JX147"/>
      <c r="JY147"/>
      <c r="JZ147"/>
      <c r="KA147"/>
      <c r="KB147"/>
      <c r="KC147"/>
      <c r="KD147"/>
      <c r="KE147"/>
      <c r="KF147"/>
      <c r="KG147"/>
      <c r="KH147"/>
      <c r="KI147"/>
      <c r="KJ147"/>
      <c r="KK147"/>
      <c r="KL147"/>
      <c r="KM147"/>
      <c r="KN147"/>
      <c r="KO147"/>
      <c r="KP147"/>
      <c r="KQ147"/>
      <c r="KR147"/>
      <c r="KS147"/>
      <c r="KT147"/>
      <c r="KU147"/>
      <c r="KV147"/>
      <c r="KW147"/>
      <c r="KX147"/>
      <c r="KY147"/>
      <c r="KZ147"/>
      <c r="LA147"/>
      <c r="LB147"/>
      <c r="LC147"/>
      <c r="LD147"/>
      <c r="LE147"/>
      <c r="LF147"/>
      <c r="LG147"/>
      <c r="LH147"/>
      <c r="LI147"/>
      <c r="LJ147"/>
      <c r="LK147"/>
      <c r="LL147"/>
      <c r="LM147"/>
      <c r="LN147"/>
      <c r="LO147"/>
      <c r="LP147"/>
      <c r="LQ147"/>
      <c r="LR147"/>
      <c r="LS147"/>
      <c r="LT147"/>
      <c r="LU147"/>
      <c r="LV147"/>
      <c r="LW147"/>
      <c r="LX147"/>
      <c r="LY147"/>
      <c r="LZ147"/>
      <c r="MA147"/>
      <c r="MB147"/>
      <c r="MC147"/>
      <c r="MD147"/>
      <c r="ME147"/>
      <c r="MF147"/>
      <c r="MG147"/>
      <c r="MH147"/>
      <c r="MI147"/>
      <c r="MJ147"/>
      <c r="MK147"/>
      <c r="ML147"/>
      <c r="MM147"/>
      <c r="MN147"/>
      <c r="MO147"/>
      <c r="MP147"/>
      <c r="MQ147"/>
      <c r="MR147"/>
      <c r="MS147"/>
      <c r="MT147"/>
      <c r="MU147"/>
      <c r="MV147"/>
      <c r="MW147"/>
      <c r="MX147"/>
      <c r="MY147"/>
      <c r="MZ147"/>
      <c r="NA147"/>
      <c r="NB147"/>
      <c r="NC147"/>
      <c r="ND147"/>
      <c r="NE147"/>
      <c r="NF147"/>
      <c r="NG147"/>
      <c r="NH147"/>
      <c r="NI147"/>
      <c r="NJ147"/>
      <c r="NK147"/>
      <c r="NL147"/>
      <c r="NM147"/>
      <c r="NN147"/>
      <c r="NO147"/>
      <c r="NP147"/>
      <c r="NQ147"/>
      <c r="NR147"/>
      <c r="NS147"/>
      <c r="NT147"/>
      <c r="NU147"/>
      <c r="NV147"/>
      <c r="NW147"/>
      <c r="NX147"/>
      <c r="NY147"/>
      <c r="NZ147"/>
      <c r="OA147"/>
      <c r="OB147"/>
      <c r="OC147"/>
      <c r="OD147"/>
      <c r="OE147"/>
      <c r="OF147"/>
      <c r="OG147"/>
      <c r="OH147"/>
      <c r="OI147"/>
      <c r="OJ147"/>
      <c r="OK147"/>
      <c r="OL147"/>
      <c r="OM147"/>
      <c r="ON147"/>
      <c r="OO147"/>
      <c r="OP147"/>
      <c r="OQ147"/>
      <c r="OR147"/>
      <c r="OS147"/>
      <c r="OT147"/>
      <c r="OU147"/>
      <c r="OV147"/>
      <c r="OW147"/>
      <c r="OX147"/>
      <c r="OY147"/>
      <c r="OZ147"/>
      <c r="PA147"/>
      <c r="PB147"/>
      <c r="PC147"/>
      <c r="PD147"/>
      <c r="PE147"/>
      <c r="PF147"/>
      <c r="PG147"/>
      <c r="PH147"/>
      <c r="PI147"/>
      <c r="PJ147"/>
      <c r="PK147"/>
      <c r="PL147"/>
      <c r="PM147"/>
      <c r="PN147"/>
      <c r="PO147"/>
      <c r="PP147"/>
      <c r="PQ147"/>
      <c r="PR147"/>
      <c r="PS147"/>
      <c r="PT147"/>
      <c r="PU147"/>
      <c r="PV147"/>
      <c r="PW147"/>
      <c r="PX147"/>
      <c r="PY147"/>
      <c r="PZ147"/>
      <c r="QA147"/>
      <c r="QB147"/>
      <c r="QC147"/>
      <c r="QD147"/>
      <c r="QE147"/>
      <c r="QF147"/>
      <c r="QG147"/>
      <c r="QH147"/>
      <c r="QI147"/>
      <c r="QJ147"/>
      <c r="QK147"/>
      <c r="QL147"/>
      <c r="QM147"/>
      <c r="QN147"/>
      <c r="QO147"/>
      <c r="QP147"/>
      <c r="QQ147"/>
      <c r="QR147"/>
      <c r="QS147"/>
      <c r="QT147"/>
      <c r="QU147"/>
      <c r="QV147"/>
      <c r="QW147"/>
      <c r="QX147"/>
      <c r="QY147"/>
      <c r="QZ147"/>
      <c r="RA147"/>
      <c r="RB147"/>
      <c r="RC147"/>
      <c r="RD147"/>
      <c r="RE147"/>
      <c r="RF147"/>
      <c r="RG147"/>
      <c r="RH147"/>
      <c r="RI147"/>
      <c r="RJ147"/>
      <c r="RK147"/>
      <c r="RL147"/>
      <c r="RM147"/>
      <c r="RN147"/>
      <c r="RO147"/>
      <c r="RP147"/>
      <c r="RQ147"/>
      <c r="RR147"/>
      <c r="RS147"/>
      <c r="RT147"/>
      <c r="RU147"/>
      <c r="RV147"/>
      <c r="RW147"/>
      <c r="RX147"/>
      <c r="RY147"/>
      <c r="RZ147"/>
      <c r="SA147"/>
      <c r="SB147"/>
      <c r="SC147"/>
      <c r="SD147"/>
      <c r="SE147"/>
      <c r="SF147"/>
      <c r="SG147"/>
      <c r="SH147"/>
      <c r="SI147"/>
      <c r="SJ147"/>
      <c r="SK147"/>
      <c r="SL147"/>
      <c r="SM147"/>
      <c r="SN147"/>
      <c r="SO147"/>
      <c r="SP147"/>
      <c r="SQ147"/>
      <c r="SR147"/>
      <c r="SS147"/>
      <c r="ST147"/>
      <c r="SU147"/>
      <c r="SV147"/>
      <c r="SW147"/>
      <c r="SX147"/>
      <c r="SY147"/>
      <c r="SZ147"/>
      <c r="TA147"/>
      <c r="TB147"/>
      <c r="TC147"/>
      <c r="TD147"/>
      <c r="TE147"/>
      <c r="TF147"/>
      <c r="TG147"/>
      <c r="TH147"/>
      <c r="TI147"/>
      <c r="TJ147"/>
      <c r="TK147"/>
      <c r="TL147"/>
      <c r="TM147"/>
      <c r="TN147"/>
      <c r="TO147"/>
      <c r="TP147"/>
      <c r="TQ147"/>
      <c r="TR147"/>
      <c r="TS147"/>
      <c r="TT147"/>
      <c r="TU147"/>
      <c r="TV147"/>
      <c r="TW147"/>
      <c r="TX147"/>
      <c r="TY147"/>
      <c r="TZ147"/>
      <c r="UA147"/>
      <c r="UB147"/>
      <c r="UC147"/>
      <c r="UD147"/>
      <c r="UE147"/>
      <c r="UF147"/>
      <c r="UG147"/>
      <c r="UH147"/>
      <c r="UI147"/>
      <c r="UJ147"/>
      <c r="UK147"/>
      <c r="UL147"/>
      <c r="UM147"/>
      <c r="UN147"/>
      <c r="UO147"/>
      <c r="UP147"/>
      <c r="UQ147"/>
      <c r="UR147"/>
      <c r="US147"/>
      <c r="UT147"/>
      <c r="UU147"/>
      <c r="UV147"/>
      <c r="UW147"/>
      <c r="UX147"/>
      <c r="UY147"/>
      <c r="UZ147"/>
      <c r="VA147"/>
      <c r="VB147"/>
      <c r="VC147"/>
      <c r="VD147"/>
      <c r="VE147"/>
      <c r="VF147"/>
      <c r="VG147"/>
      <c r="VH147"/>
      <c r="VI147"/>
      <c r="VJ147"/>
      <c r="VK147"/>
      <c r="VL147"/>
      <c r="VM147"/>
      <c r="VN147"/>
      <c r="VO147"/>
      <c r="VP147"/>
      <c r="VQ147"/>
      <c r="VR147"/>
      <c r="VS147"/>
      <c r="VT147"/>
      <c r="VU147"/>
      <c r="VV147"/>
      <c r="VW147"/>
      <c r="VX147"/>
      <c r="VY147"/>
      <c r="VZ147"/>
      <c r="WA147"/>
      <c r="WB147"/>
      <c r="WC147"/>
      <c r="WD147"/>
      <c r="WE147"/>
      <c r="WF147"/>
      <c r="WG147"/>
    </row>
    <row r="148" spans="1:605" ht="12.75" customHeight="1">
      <c r="B148" s="7" t="s">
        <v>96</v>
      </c>
    </row>
    <row r="149" spans="1:605" s="12" customFormat="1" ht="12.75" customHeight="1">
      <c r="A149" s="9" t="str">
        <f>"29/1"</f>
        <v>29/1</v>
      </c>
      <c r="B149" s="10" t="s">
        <v>105</v>
      </c>
      <c r="C149" s="11" t="str">
        <f>"60"</f>
        <v>60</v>
      </c>
      <c r="D149" s="11">
        <v>0.69</v>
      </c>
      <c r="E149" s="11">
        <v>0</v>
      </c>
      <c r="F149" s="11">
        <v>3.57</v>
      </c>
      <c r="G149" s="11">
        <v>3.57</v>
      </c>
      <c r="H149" s="11">
        <v>6.57</v>
      </c>
      <c r="I149" s="25">
        <v>58.171016400000006</v>
      </c>
      <c r="J149" s="11">
        <v>0.45</v>
      </c>
      <c r="K149" s="11">
        <v>2.34</v>
      </c>
      <c r="L149" s="11">
        <v>0</v>
      </c>
      <c r="M149" s="11">
        <v>0</v>
      </c>
      <c r="N149" s="11">
        <v>5.22</v>
      </c>
      <c r="O149" s="11">
        <v>0.1</v>
      </c>
      <c r="P149" s="11">
        <v>1.24</v>
      </c>
      <c r="Q149" s="11">
        <v>0</v>
      </c>
      <c r="R149" s="11">
        <v>0</v>
      </c>
      <c r="S149" s="11">
        <v>0.16</v>
      </c>
      <c r="T149" s="11">
        <v>0.55000000000000004</v>
      </c>
      <c r="U149" s="11">
        <v>10.75</v>
      </c>
      <c r="V149" s="11">
        <v>105.57</v>
      </c>
      <c r="W149" s="11">
        <v>14.44</v>
      </c>
      <c r="X149" s="11">
        <v>20.25</v>
      </c>
      <c r="Y149" s="11">
        <v>29.39</v>
      </c>
      <c r="Z149" s="11">
        <v>0.38</v>
      </c>
      <c r="AA149" s="11">
        <v>0</v>
      </c>
      <c r="AB149" s="11">
        <v>5547.78</v>
      </c>
      <c r="AC149" s="11">
        <v>1110</v>
      </c>
      <c r="AD149" s="11">
        <v>1.81</v>
      </c>
      <c r="AE149" s="11">
        <v>0.03</v>
      </c>
      <c r="AF149" s="11">
        <v>0.03</v>
      </c>
      <c r="AG149" s="11">
        <v>0.44</v>
      </c>
      <c r="AH149" s="11">
        <v>0.61</v>
      </c>
      <c r="AI149" s="11">
        <v>0.95</v>
      </c>
      <c r="AJ149" s="12">
        <v>0</v>
      </c>
      <c r="AK149" s="12">
        <v>22.92</v>
      </c>
      <c r="AL149" s="12">
        <v>18.66</v>
      </c>
      <c r="AM149" s="12">
        <v>23.45</v>
      </c>
      <c r="AN149" s="12">
        <v>20.25</v>
      </c>
      <c r="AO149" s="12">
        <v>4.8</v>
      </c>
      <c r="AP149" s="12">
        <v>17.059999999999999</v>
      </c>
      <c r="AQ149" s="12">
        <v>4.26</v>
      </c>
      <c r="AR149" s="12">
        <v>16.52</v>
      </c>
      <c r="AS149" s="12">
        <v>25.59</v>
      </c>
      <c r="AT149" s="12">
        <v>21.85</v>
      </c>
      <c r="AU149" s="12">
        <v>71.959999999999994</v>
      </c>
      <c r="AV149" s="12">
        <v>7.46</v>
      </c>
      <c r="AW149" s="12">
        <v>15.46</v>
      </c>
      <c r="AX149" s="12">
        <v>125.26</v>
      </c>
      <c r="AY149" s="12">
        <v>0</v>
      </c>
      <c r="AZ149" s="12">
        <v>15.99</v>
      </c>
      <c r="BA149" s="12">
        <v>17.59</v>
      </c>
      <c r="BB149" s="12">
        <v>9.59</v>
      </c>
      <c r="BC149" s="12">
        <v>6.4</v>
      </c>
      <c r="BD149" s="12">
        <v>0</v>
      </c>
      <c r="BE149" s="12">
        <v>0</v>
      </c>
      <c r="BF149" s="12">
        <v>0</v>
      </c>
      <c r="BG149" s="12">
        <v>0</v>
      </c>
      <c r="BH149" s="12">
        <v>0</v>
      </c>
      <c r="BI149" s="12">
        <v>0</v>
      </c>
      <c r="BJ149" s="12">
        <v>0</v>
      </c>
      <c r="BK149" s="12">
        <v>0.22</v>
      </c>
      <c r="BL149" s="12">
        <v>0</v>
      </c>
      <c r="BM149" s="12">
        <v>0.14000000000000001</v>
      </c>
      <c r="BN149" s="12">
        <v>0.01</v>
      </c>
      <c r="BO149" s="12">
        <v>0.02</v>
      </c>
      <c r="BP149" s="12">
        <v>0</v>
      </c>
      <c r="BQ149" s="12">
        <v>0</v>
      </c>
      <c r="BR149" s="12">
        <v>0</v>
      </c>
      <c r="BS149" s="12">
        <v>0.84</v>
      </c>
      <c r="BT149" s="12">
        <v>0</v>
      </c>
      <c r="BU149" s="12">
        <v>0</v>
      </c>
      <c r="BV149" s="12">
        <v>2.08</v>
      </c>
      <c r="BW149" s="12">
        <v>0</v>
      </c>
      <c r="BX149" s="12">
        <v>0</v>
      </c>
      <c r="BY149" s="12">
        <v>0</v>
      </c>
      <c r="BZ149" s="12">
        <v>0</v>
      </c>
      <c r="CA149" s="12">
        <v>0</v>
      </c>
      <c r="CB149" s="12">
        <v>48.85</v>
      </c>
      <c r="IV149"/>
      <c r="IW149"/>
      <c r="IX149"/>
      <c r="IY149"/>
      <c r="IZ149"/>
      <c r="JA149"/>
      <c r="JB149"/>
      <c r="JC149"/>
      <c r="JD149"/>
      <c r="JE149"/>
      <c r="JF149"/>
      <c r="JG149"/>
      <c r="JH149"/>
      <c r="JI149"/>
      <c r="JJ149"/>
      <c r="JK149"/>
      <c r="JL149"/>
      <c r="JM149"/>
      <c r="JN149"/>
      <c r="JO149"/>
      <c r="JP149"/>
      <c r="JQ149"/>
      <c r="JR149"/>
      <c r="JS149"/>
      <c r="JT149"/>
      <c r="JU149"/>
      <c r="JV149"/>
      <c r="JW149"/>
      <c r="JX149"/>
      <c r="JY149"/>
      <c r="JZ149"/>
      <c r="KA149"/>
      <c r="KB149"/>
      <c r="KC149"/>
      <c r="KD149"/>
      <c r="KE149"/>
      <c r="KF149"/>
      <c r="KG149"/>
      <c r="KH149"/>
      <c r="KI149"/>
      <c r="KJ149"/>
      <c r="KK149"/>
      <c r="KL149"/>
      <c r="KM149"/>
      <c r="KN149"/>
      <c r="KO149"/>
      <c r="KP149"/>
      <c r="KQ149"/>
      <c r="KR149"/>
      <c r="KS149"/>
      <c r="KT149"/>
      <c r="KU149"/>
      <c r="KV149"/>
      <c r="KW149"/>
      <c r="KX149"/>
      <c r="KY149"/>
      <c r="KZ149"/>
      <c r="LA149"/>
      <c r="LB149"/>
      <c r="LC149"/>
      <c r="LD149"/>
      <c r="LE149"/>
      <c r="LF149"/>
      <c r="LG149"/>
      <c r="LH149"/>
      <c r="LI149"/>
      <c r="LJ149"/>
      <c r="LK149"/>
      <c r="LL149"/>
      <c r="LM149"/>
      <c r="LN149"/>
      <c r="LO149"/>
      <c r="LP149"/>
      <c r="LQ149"/>
      <c r="LR149"/>
      <c r="LS149"/>
      <c r="LT149"/>
      <c r="LU149"/>
      <c r="LV149"/>
      <c r="LW149"/>
      <c r="LX149"/>
      <c r="LY149"/>
      <c r="LZ149"/>
      <c r="MA149"/>
      <c r="MB149"/>
      <c r="MC149"/>
      <c r="MD149"/>
      <c r="ME149"/>
      <c r="MF149"/>
      <c r="MG149"/>
      <c r="MH149"/>
      <c r="MI149"/>
      <c r="MJ149"/>
      <c r="MK149"/>
      <c r="ML149"/>
      <c r="MM149"/>
      <c r="MN149"/>
      <c r="MO149"/>
      <c r="MP149"/>
      <c r="MQ149"/>
      <c r="MR149"/>
      <c r="MS149"/>
      <c r="MT149"/>
      <c r="MU149"/>
      <c r="MV149"/>
      <c r="MW149"/>
      <c r="MX149"/>
      <c r="MY149"/>
      <c r="MZ149"/>
      <c r="NA149"/>
      <c r="NB149"/>
      <c r="NC149"/>
      <c r="ND149"/>
      <c r="NE149"/>
      <c r="NF149"/>
      <c r="NG149"/>
      <c r="NH149"/>
      <c r="NI149"/>
      <c r="NJ149"/>
      <c r="NK149"/>
      <c r="NL149"/>
      <c r="NM149"/>
      <c r="NN149"/>
      <c r="NO149"/>
      <c r="NP149"/>
      <c r="NQ149"/>
      <c r="NR149"/>
      <c r="NS149"/>
      <c r="NT149"/>
      <c r="NU149"/>
      <c r="NV149"/>
      <c r="NW149"/>
      <c r="NX149"/>
      <c r="NY149"/>
      <c r="NZ149"/>
      <c r="OA149"/>
      <c r="OB149"/>
      <c r="OC149"/>
      <c r="OD149"/>
      <c r="OE149"/>
      <c r="OF149"/>
      <c r="OG149"/>
      <c r="OH149"/>
      <c r="OI149"/>
      <c r="OJ149"/>
      <c r="OK149"/>
      <c r="OL149"/>
      <c r="OM149"/>
      <c r="ON149"/>
      <c r="OO149"/>
      <c r="OP149"/>
      <c r="OQ149"/>
      <c r="OR149"/>
      <c r="OS149"/>
      <c r="OT149"/>
      <c r="OU149"/>
      <c r="OV149"/>
      <c r="OW149"/>
      <c r="OX149"/>
      <c r="OY149"/>
      <c r="OZ149"/>
      <c r="PA149"/>
      <c r="PB149"/>
      <c r="PC149"/>
      <c r="PD149"/>
      <c r="PE149"/>
      <c r="PF149"/>
      <c r="PG149"/>
      <c r="PH149"/>
      <c r="PI149"/>
      <c r="PJ149"/>
      <c r="PK149"/>
      <c r="PL149"/>
      <c r="PM149"/>
      <c r="PN149"/>
      <c r="PO149"/>
      <c r="PP149"/>
      <c r="PQ149"/>
      <c r="PR149"/>
      <c r="PS149"/>
      <c r="PT149"/>
      <c r="PU149"/>
      <c r="PV149"/>
      <c r="PW149"/>
      <c r="PX149"/>
      <c r="PY149"/>
      <c r="PZ149"/>
      <c r="QA149"/>
      <c r="QB149"/>
      <c r="QC149"/>
      <c r="QD149"/>
      <c r="QE149"/>
      <c r="QF149"/>
      <c r="QG149"/>
      <c r="QH149"/>
      <c r="QI149"/>
      <c r="QJ149"/>
      <c r="QK149"/>
      <c r="QL149"/>
      <c r="QM149"/>
      <c r="QN149"/>
      <c r="QO149"/>
      <c r="QP149"/>
      <c r="QQ149"/>
      <c r="QR149"/>
      <c r="QS149"/>
      <c r="QT149"/>
      <c r="QU149"/>
      <c r="QV149"/>
      <c r="QW149"/>
      <c r="QX149"/>
      <c r="QY149"/>
      <c r="QZ149"/>
      <c r="RA149"/>
      <c r="RB149"/>
      <c r="RC149"/>
      <c r="RD149"/>
      <c r="RE149"/>
      <c r="RF149"/>
      <c r="RG149"/>
      <c r="RH149"/>
      <c r="RI149"/>
      <c r="RJ149"/>
      <c r="RK149"/>
      <c r="RL149"/>
      <c r="RM149"/>
      <c r="RN149"/>
      <c r="RO149"/>
      <c r="RP149"/>
      <c r="RQ149"/>
      <c r="RR149"/>
      <c r="RS149"/>
      <c r="RT149"/>
      <c r="RU149"/>
      <c r="RV149"/>
      <c r="RW149"/>
      <c r="RX149"/>
      <c r="RY149"/>
      <c r="RZ149"/>
      <c r="SA149"/>
      <c r="SB149"/>
      <c r="SC149"/>
      <c r="SD149"/>
      <c r="SE149"/>
      <c r="SF149"/>
      <c r="SG149"/>
      <c r="SH149"/>
      <c r="SI149"/>
      <c r="SJ149"/>
      <c r="SK149"/>
      <c r="SL149"/>
      <c r="SM149"/>
      <c r="SN149"/>
      <c r="SO149"/>
      <c r="SP149"/>
      <c r="SQ149"/>
      <c r="SR149"/>
      <c r="SS149"/>
      <c r="ST149"/>
      <c r="SU149"/>
      <c r="SV149"/>
      <c r="SW149"/>
      <c r="SX149"/>
      <c r="SY149"/>
      <c r="SZ149"/>
      <c r="TA149"/>
      <c r="TB149"/>
      <c r="TC149"/>
      <c r="TD149"/>
      <c r="TE149"/>
      <c r="TF149"/>
      <c r="TG149"/>
      <c r="TH149"/>
      <c r="TI149"/>
      <c r="TJ149"/>
      <c r="TK149"/>
      <c r="TL149"/>
      <c r="TM149"/>
      <c r="TN149"/>
      <c r="TO149"/>
      <c r="TP149"/>
      <c r="TQ149"/>
      <c r="TR149"/>
      <c r="TS149"/>
      <c r="TT149"/>
      <c r="TU149"/>
      <c r="TV149"/>
      <c r="TW149"/>
      <c r="TX149"/>
      <c r="TY149"/>
      <c r="TZ149"/>
      <c r="UA149"/>
      <c r="UB149"/>
      <c r="UC149"/>
      <c r="UD149"/>
      <c r="UE149"/>
      <c r="UF149"/>
      <c r="UG149"/>
      <c r="UH149"/>
      <c r="UI149"/>
      <c r="UJ149"/>
      <c r="UK149"/>
      <c r="UL149"/>
      <c r="UM149"/>
      <c r="UN149"/>
      <c r="UO149"/>
      <c r="UP149"/>
      <c r="UQ149"/>
      <c r="UR149"/>
      <c r="US149"/>
      <c r="UT149"/>
      <c r="UU149"/>
      <c r="UV149"/>
      <c r="UW149"/>
      <c r="UX149"/>
      <c r="UY149"/>
      <c r="UZ149"/>
      <c r="VA149"/>
      <c r="VB149"/>
      <c r="VC149"/>
      <c r="VD149"/>
      <c r="VE149"/>
      <c r="VF149"/>
      <c r="VG149"/>
      <c r="VH149"/>
      <c r="VI149"/>
      <c r="VJ149"/>
      <c r="VK149"/>
      <c r="VL149"/>
      <c r="VM149"/>
      <c r="VN149"/>
      <c r="VO149"/>
      <c r="VP149"/>
      <c r="VQ149"/>
      <c r="VR149"/>
      <c r="VS149"/>
      <c r="VT149"/>
      <c r="VU149"/>
      <c r="VV149"/>
      <c r="VW149"/>
      <c r="VX149"/>
      <c r="VY149"/>
      <c r="VZ149"/>
      <c r="WA149"/>
      <c r="WB149"/>
      <c r="WC149"/>
      <c r="WD149"/>
      <c r="WE149"/>
      <c r="WF149"/>
      <c r="WG149"/>
    </row>
    <row r="150" spans="1:605" s="12" customFormat="1" ht="12.75" customHeight="1">
      <c r="A150" s="9" t="str">
        <f>"16/2"</f>
        <v>16/2</v>
      </c>
      <c r="B150" s="10" t="s">
        <v>154</v>
      </c>
      <c r="C150" s="11" t="str">
        <f>"250"</f>
        <v>250</v>
      </c>
      <c r="D150" s="11">
        <v>5.54</v>
      </c>
      <c r="E150" s="11">
        <v>0</v>
      </c>
      <c r="F150" s="11">
        <v>5.56</v>
      </c>
      <c r="G150" s="11">
        <v>5.56</v>
      </c>
      <c r="H150" s="11">
        <v>24.31</v>
      </c>
      <c r="I150" s="25">
        <v>164.05552</v>
      </c>
      <c r="J150" s="11">
        <v>0.73</v>
      </c>
      <c r="K150" s="11">
        <v>3.25</v>
      </c>
      <c r="L150" s="11">
        <v>0</v>
      </c>
      <c r="M150" s="11">
        <v>0</v>
      </c>
      <c r="N150" s="11">
        <v>3.31</v>
      </c>
      <c r="O150" s="11">
        <v>17.47</v>
      </c>
      <c r="P150" s="11">
        <v>3.53</v>
      </c>
      <c r="Q150" s="11">
        <v>0</v>
      </c>
      <c r="R150" s="11">
        <v>0</v>
      </c>
      <c r="S150" s="11">
        <v>0.18</v>
      </c>
      <c r="T150" s="11">
        <v>1.97</v>
      </c>
      <c r="U150" s="11">
        <v>204.24</v>
      </c>
      <c r="V150" s="11">
        <v>566.41999999999996</v>
      </c>
      <c r="W150" s="11">
        <v>36.44</v>
      </c>
      <c r="X150" s="11">
        <v>39.93</v>
      </c>
      <c r="Y150" s="11">
        <v>107.14</v>
      </c>
      <c r="Z150" s="11">
        <v>2.04</v>
      </c>
      <c r="AA150" s="11">
        <v>0</v>
      </c>
      <c r="AB150" s="11">
        <v>1363.05</v>
      </c>
      <c r="AC150" s="11">
        <v>252.28</v>
      </c>
      <c r="AD150" s="11">
        <v>2.4700000000000002</v>
      </c>
      <c r="AE150" s="11">
        <v>0.21</v>
      </c>
      <c r="AF150" s="11">
        <v>0.08</v>
      </c>
      <c r="AG150" s="11">
        <v>1.19</v>
      </c>
      <c r="AH150" s="11">
        <v>2.61</v>
      </c>
      <c r="AI150" s="11">
        <v>5.65</v>
      </c>
      <c r="AJ150" s="12">
        <v>0</v>
      </c>
      <c r="AK150" s="12">
        <v>218.54</v>
      </c>
      <c r="AL150" s="12">
        <v>242.43</v>
      </c>
      <c r="AM150" s="12">
        <v>359.42</v>
      </c>
      <c r="AN150" s="12">
        <v>345.21</v>
      </c>
      <c r="AO150" s="12">
        <v>47.41</v>
      </c>
      <c r="AP150" s="12">
        <v>193.06</v>
      </c>
      <c r="AQ150" s="12">
        <v>64.19</v>
      </c>
      <c r="AR150" s="12">
        <v>226.87</v>
      </c>
      <c r="AS150" s="12">
        <v>219.77</v>
      </c>
      <c r="AT150" s="12">
        <v>419.77</v>
      </c>
      <c r="AU150" s="12">
        <v>495.91</v>
      </c>
      <c r="AV150" s="12">
        <v>100.47</v>
      </c>
      <c r="AW150" s="12">
        <v>214.87</v>
      </c>
      <c r="AX150" s="12">
        <v>785.46</v>
      </c>
      <c r="AY150" s="12">
        <v>0</v>
      </c>
      <c r="AZ150" s="12">
        <v>151.41</v>
      </c>
      <c r="BA150" s="12">
        <v>184.64</v>
      </c>
      <c r="BB150" s="12">
        <v>155.82</v>
      </c>
      <c r="BC150" s="12">
        <v>58.43</v>
      </c>
      <c r="BD150" s="12">
        <v>0</v>
      </c>
      <c r="BE150" s="12">
        <v>0</v>
      </c>
      <c r="BF150" s="12">
        <v>0</v>
      </c>
      <c r="BG150" s="12">
        <v>0</v>
      </c>
      <c r="BH150" s="12">
        <v>0</v>
      </c>
      <c r="BI150" s="12">
        <v>0</v>
      </c>
      <c r="BJ150" s="12">
        <v>0</v>
      </c>
      <c r="BK150" s="12">
        <v>0.39</v>
      </c>
      <c r="BL150" s="12">
        <v>0</v>
      </c>
      <c r="BM150" s="12">
        <v>0.22</v>
      </c>
      <c r="BN150" s="12">
        <v>0.02</v>
      </c>
      <c r="BO150" s="12">
        <v>0.03</v>
      </c>
      <c r="BP150" s="12">
        <v>0</v>
      </c>
      <c r="BQ150" s="12">
        <v>0</v>
      </c>
      <c r="BR150" s="12">
        <v>0</v>
      </c>
      <c r="BS150" s="12">
        <v>1.33</v>
      </c>
      <c r="BT150" s="12">
        <v>0</v>
      </c>
      <c r="BU150" s="12">
        <v>0</v>
      </c>
      <c r="BV150" s="12">
        <v>3.13</v>
      </c>
      <c r="BW150" s="12">
        <v>0.02</v>
      </c>
      <c r="BX150" s="12">
        <v>0</v>
      </c>
      <c r="BY150" s="12">
        <v>0</v>
      </c>
      <c r="BZ150" s="12">
        <v>0</v>
      </c>
      <c r="CA150" s="12">
        <v>0</v>
      </c>
      <c r="CB150" s="12">
        <v>241.53</v>
      </c>
      <c r="IV150"/>
      <c r="IW150"/>
      <c r="IX150"/>
      <c r="IY150"/>
      <c r="IZ150"/>
      <c r="JA150"/>
      <c r="JB150"/>
      <c r="JC150"/>
      <c r="JD150"/>
      <c r="JE150"/>
      <c r="JF150"/>
      <c r="JG150"/>
      <c r="JH150"/>
      <c r="JI150"/>
      <c r="JJ150"/>
      <c r="JK150"/>
      <c r="JL150"/>
      <c r="JM150"/>
      <c r="JN150"/>
      <c r="JO150"/>
      <c r="JP150"/>
      <c r="JQ150"/>
      <c r="JR150"/>
      <c r="JS150"/>
      <c r="JT150"/>
      <c r="JU150"/>
      <c r="JV150"/>
      <c r="JW150"/>
      <c r="JX150"/>
      <c r="JY150"/>
      <c r="JZ150"/>
      <c r="KA150"/>
      <c r="KB150"/>
      <c r="KC150"/>
      <c r="KD150"/>
      <c r="KE150"/>
      <c r="KF150"/>
      <c r="KG150"/>
      <c r="KH150"/>
      <c r="KI150"/>
      <c r="KJ150"/>
      <c r="KK150"/>
      <c r="KL150"/>
      <c r="KM150"/>
      <c r="KN150"/>
      <c r="KO150"/>
      <c r="KP150"/>
      <c r="KQ150"/>
      <c r="KR150"/>
      <c r="KS150"/>
      <c r="KT150"/>
      <c r="KU150"/>
      <c r="KV150"/>
      <c r="KW150"/>
      <c r="KX150"/>
      <c r="KY150"/>
      <c r="KZ150"/>
      <c r="LA150"/>
      <c r="LB150"/>
      <c r="LC150"/>
      <c r="LD150"/>
      <c r="LE150"/>
      <c r="LF150"/>
      <c r="LG150"/>
      <c r="LH150"/>
      <c r="LI150"/>
      <c r="LJ150"/>
      <c r="LK150"/>
      <c r="LL150"/>
      <c r="LM150"/>
      <c r="LN150"/>
      <c r="LO150"/>
      <c r="LP150"/>
      <c r="LQ150"/>
      <c r="LR150"/>
      <c r="LS150"/>
      <c r="LT150"/>
      <c r="LU150"/>
      <c r="LV150"/>
      <c r="LW150"/>
      <c r="LX150"/>
      <c r="LY150"/>
      <c r="LZ150"/>
      <c r="MA150"/>
      <c r="MB150"/>
      <c r="MC150"/>
      <c r="MD150"/>
      <c r="ME150"/>
      <c r="MF150"/>
      <c r="MG150"/>
      <c r="MH150"/>
      <c r="MI150"/>
      <c r="MJ150"/>
      <c r="MK150"/>
      <c r="ML150"/>
      <c r="MM150"/>
      <c r="MN150"/>
      <c r="MO150"/>
      <c r="MP150"/>
      <c r="MQ150"/>
      <c r="MR150"/>
      <c r="MS150"/>
      <c r="MT150"/>
      <c r="MU150"/>
      <c r="MV150"/>
      <c r="MW150"/>
      <c r="MX150"/>
      <c r="MY150"/>
      <c r="MZ150"/>
      <c r="NA150"/>
      <c r="NB150"/>
      <c r="NC150"/>
      <c r="ND150"/>
      <c r="NE150"/>
      <c r="NF150"/>
      <c r="NG150"/>
      <c r="NH150"/>
      <c r="NI150"/>
      <c r="NJ150"/>
      <c r="NK150"/>
      <c r="NL150"/>
      <c r="NM150"/>
      <c r="NN150"/>
      <c r="NO150"/>
      <c r="NP150"/>
      <c r="NQ150"/>
      <c r="NR150"/>
      <c r="NS150"/>
      <c r="NT150"/>
      <c r="NU150"/>
      <c r="NV150"/>
      <c r="NW150"/>
      <c r="NX150"/>
      <c r="NY150"/>
      <c r="NZ150"/>
      <c r="OA150"/>
      <c r="OB150"/>
      <c r="OC150"/>
      <c r="OD150"/>
      <c r="OE150"/>
      <c r="OF150"/>
      <c r="OG150"/>
      <c r="OH150"/>
      <c r="OI150"/>
      <c r="OJ150"/>
      <c r="OK150"/>
      <c r="OL150"/>
      <c r="OM150"/>
      <c r="ON150"/>
      <c r="OO150"/>
      <c r="OP150"/>
      <c r="OQ150"/>
      <c r="OR150"/>
      <c r="OS150"/>
      <c r="OT150"/>
      <c r="OU150"/>
      <c r="OV150"/>
      <c r="OW150"/>
      <c r="OX150"/>
      <c r="OY150"/>
      <c r="OZ150"/>
      <c r="PA150"/>
      <c r="PB150"/>
      <c r="PC150"/>
      <c r="PD150"/>
      <c r="PE150"/>
      <c r="PF150"/>
      <c r="PG150"/>
      <c r="PH150"/>
      <c r="PI150"/>
      <c r="PJ150"/>
      <c r="PK150"/>
      <c r="PL150"/>
      <c r="PM150"/>
      <c r="PN150"/>
      <c r="PO150"/>
      <c r="PP150"/>
      <c r="PQ150"/>
      <c r="PR150"/>
      <c r="PS150"/>
      <c r="PT150"/>
      <c r="PU150"/>
      <c r="PV150"/>
      <c r="PW150"/>
      <c r="PX150"/>
      <c r="PY150"/>
      <c r="PZ150"/>
      <c r="QA150"/>
      <c r="QB150"/>
      <c r="QC150"/>
      <c r="QD150"/>
      <c r="QE150"/>
      <c r="QF150"/>
      <c r="QG150"/>
      <c r="QH150"/>
      <c r="QI150"/>
      <c r="QJ150"/>
      <c r="QK150"/>
      <c r="QL150"/>
      <c r="QM150"/>
      <c r="QN150"/>
      <c r="QO150"/>
      <c r="QP150"/>
      <c r="QQ150"/>
      <c r="QR150"/>
      <c r="QS150"/>
      <c r="QT150"/>
      <c r="QU150"/>
      <c r="QV150"/>
      <c r="QW150"/>
      <c r="QX150"/>
      <c r="QY150"/>
      <c r="QZ150"/>
      <c r="RA150"/>
      <c r="RB150"/>
      <c r="RC150"/>
      <c r="RD150"/>
      <c r="RE150"/>
      <c r="RF150"/>
      <c r="RG150"/>
      <c r="RH150"/>
      <c r="RI150"/>
      <c r="RJ150"/>
      <c r="RK150"/>
      <c r="RL150"/>
      <c r="RM150"/>
      <c r="RN150"/>
      <c r="RO150"/>
      <c r="RP150"/>
      <c r="RQ150"/>
      <c r="RR150"/>
      <c r="RS150"/>
      <c r="RT150"/>
      <c r="RU150"/>
      <c r="RV150"/>
      <c r="RW150"/>
      <c r="RX150"/>
      <c r="RY150"/>
      <c r="RZ150"/>
      <c r="SA150"/>
      <c r="SB150"/>
      <c r="SC150"/>
      <c r="SD150"/>
      <c r="SE150"/>
      <c r="SF150"/>
      <c r="SG150"/>
      <c r="SH150"/>
      <c r="SI150"/>
      <c r="SJ150"/>
      <c r="SK150"/>
      <c r="SL150"/>
      <c r="SM150"/>
      <c r="SN150"/>
      <c r="SO150"/>
      <c r="SP150"/>
      <c r="SQ150"/>
      <c r="SR150"/>
      <c r="SS150"/>
      <c r="ST150"/>
      <c r="SU150"/>
      <c r="SV150"/>
      <c r="SW150"/>
      <c r="SX150"/>
      <c r="SY150"/>
      <c r="SZ150"/>
      <c r="TA150"/>
      <c r="TB150"/>
      <c r="TC150"/>
      <c r="TD150"/>
      <c r="TE150"/>
      <c r="TF150"/>
      <c r="TG150"/>
      <c r="TH150"/>
      <c r="TI150"/>
      <c r="TJ150"/>
      <c r="TK150"/>
      <c r="TL150"/>
      <c r="TM150"/>
      <c r="TN150"/>
      <c r="TO150"/>
      <c r="TP150"/>
      <c r="TQ150"/>
      <c r="TR150"/>
      <c r="TS150"/>
      <c r="TT150"/>
      <c r="TU150"/>
      <c r="TV150"/>
      <c r="TW150"/>
      <c r="TX150"/>
      <c r="TY150"/>
      <c r="TZ150"/>
      <c r="UA150"/>
      <c r="UB150"/>
      <c r="UC150"/>
      <c r="UD150"/>
      <c r="UE150"/>
      <c r="UF150"/>
      <c r="UG150"/>
      <c r="UH150"/>
      <c r="UI150"/>
      <c r="UJ150"/>
      <c r="UK150"/>
      <c r="UL150"/>
      <c r="UM150"/>
      <c r="UN150"/>
      <c r="UO150"/>
      <c r="UP150"/>
      <c r="UQ150"/>
      <c r="UR150"/>
      <c r="US150"/>
      <c r="UT150"/>
      <c r="UU150"/>
      <c r="UV150"/>
      <c r="UW150"/>
      <c r="UX150"/>
      <c r="UY150"/>
      <c r="UZ150"/>
      <c r="VA150"/>
      <c r="VB150"/>
      <c r="VC150"/>
      <c r="VD150"/>
      <c r="VE150"/>
      <c r="VF150"/>
      <c r="VG150"/>
      <c r="VH150"/>
      <c r="VI150"/>
      <c r="VJ150"/>
      <c r="VK150"/>
      <c r="VL150"/>
      <c r="VM150"/>
      <c r="VN150"/>
      <c r="VO150"/>
      <c r="VP150"/>
      <c r="VQ150"/>
      <c r="VR150"/>
      <c r="VS150"/>
      <c r="VT150"/>
      <c r="VU150"/>
      <c r="VV150"/>
      <c r="VW150"/>
      <c r="VX150"/>
      <c r="VY150"/>
      <c r="VZ150"/>
      <c r="WA150"/>
      <c r="WB150"/>
      <c r="WC150"/>
      <c r="WD150"/>
      <c r="WE150"/>
      <c r="WF150"/>
      <c r="WG150"/>
    </row>
    <row r="151" spans="1:605" s="12" customFormat="1" ht="12.75" customHeight="1">
      <c r="A151" s="9" t="str">
        <f>"39/8"</f>
        <v>39/8</v>
      </c>
      <c r="B151" s="10" t="s">
        <v>155</v>
      </c>
      <c r="C151" s="11" t="str">
        <f>"90"</f>
        <v>90</v>
      </c>
      <c r="D151" s="11">
        <v>13.04</v>
      </c>
      <c r="E151" s="11">
        <v>12.11</v>
      </c>
      <c r="F151" s="11">
        <v>10.59</v>
      </c>
      <c r="G151" s="11">
        <v>1.78</v>
      </c>
      <c r="H151" s="11">
        <v>7.44</v>
      </c>
      <c r="I151" s="25">
        <v>177.57130950000001</v>
      </c>
      <c r="J151" s="11">
        <v>5.63</v>
      </c>
      <c r="K151" s="11">
        <v>1.46</v>
      </c>
      <c r="L151" s="11">
        <v>0</v>
      </c>
      <c r="M151" s="11">
        <v>0</v>
      </c>
      <c r="N151" s="11">
        <v>1.26</v>
      </c>
      <c r="O151" s="11">
        <v>6.16</v>
      </c>
      <c r="P151" s="11">
        <v>0.03</v>
      </c>
      <c r="Q151" s="11">
        <v>0</v>
      </c>
      <c r="R151" s="11">
        <v>0</v>
      </c>
      <c r="S151" s="11">
        <v>0.02</v>
      </c>
      <c r="T151" s="11">
        <v>1.48</v>
      </c>
      <c r="U151" s="11">
        <v>138.4</v>
      </c>
      <c r="V151" s="11">
        <v>142.15</v>
      </c>
      <c r="W151" s="11">
        <v>28.99</v>
      </c>
      <c r="X151" s="11">
        <v>13.89</v>
      </c>
      <c r="Y151" s="11">
        <v>105.55</v>
      </c>
      <c r="Z151" s="11">
        <v>1.51</v>
      </c>
      <c r="AA151" s="11">
        <v>2.37</v>
      </c>
      <c r="AB151" s="11">
        <v>2.37</v>
      </c>
      <c r="AC151" s="11">
        <v>5.21</v>
      </c>
      <c r="AD151" s="11">
        <v>1.26</v>
      </c>
      <c r="AE151" s="11">
        <v>0.03</v>
      </c>
      <c r="AF151" s="11">
        <v>0.08</v>
      </c>
      <c r="AG151" s="11">
        <v>2.6</v>
      </c>
      <c r="AH151" s="11">
        <v>5.82</v>
      </c>
      <c r="AI151" s="11">
        <v>0.09</v>
      </c>
      <c r="AJ151" s="12">
        <v>0</v>
      </c>
      <c r="AK151" s="12">
        <v>718.98</v>
      </c>
      <c r="AL151" s="12">
        <v>564.01</v>
      </c>
      <c r="AM151" s="12">
        <v>1043.32</v>
      </c>
      <c r="AN151" s="12">
        <v>1670.94</v>
      </c>
      <c r="AO151" s="12">
        <v>304.76</v>
      </c>
      <c r="AP151" s="12">
        <v>551.91999999999996</v>
      </c>
      <c r="AQ151" s="12">
        <v>149.52000000000001</v>
      </c>
      <c r="AR151" s="12">
        <v>572.98</v>
      </c>
      <c r="AS151" s="12">
        <v>702.53</v>
      </c>
      <c r="AT151" s="12">
        <v>688.35</v>
      </c>
      <c r="AU151" s="12">
        <v>1130.6199999999999</v>
      </c>
      <c r="AV151" s="12">
        <v>457.76</v>
      </c>
      <c r="AW151" s="12">
        <v>612.63</v>
      </c>
      <c r="AX151" s="12">
        <v>2179.63</v>
      </c>
      <c r="AY151" s="12">
        <v>179.23</v>
      </c>
      <c r="AZ151" s="12">
        <v>514.72</v>
      </c>
      <c r="BA151" s="12">
        <v>521.79</v>
      </c>
      <c r="BB151" s="12">
        <v>472.23</v>
      </c>
      <c r="BC151" s="12">
        <v>186.51</v>
      </c>
      <c r="BD151" s="12">
        <v>0</v>
      </c>
      <c r="BE151" s="12">
        <v>0</v>
      </c>
      <c r="BF151" s="12">
        <v>0</v>
      </c>
      <c r="BG151" s="12">
        <v>0</v>
      </c>
      <c r="BH151" s="12">
        <v>0</v>
      </c>
      <c r="BI151" s="12">
        <v>0</v>
      </c>
      <c r="BJ151" s="12">
        <v>0</v>
      </c>
      <c r="BK151" s="12">
        <v>0.12</v>
      </c>
      <c r="BL151" s="12">
        <v>0</v>
      </c>
      <c r="BM151" s="12">
        <v>7.0000000000000007E-2</v>
      </c>
      <c r="BN151" s="12">
        <v>0.01</v>
      </c>
      <c r="BO151" s="12">
        <v>0.01</v>
      </c>
      <c r="BP151" s="12">
        <v>0</v>
      </c>
      <c r="BQ151" s="12">
        <v>0</v>
      </c>
      <c r="BR151" s="12">
        <v>0</v>
      </c>
      <c r="BS151" s="12">
        <v>0.41</v>
      </c>
      <c r="BT151" s="12">
        <v>0</v>
      </c>
      <c r="BU151" s="12">
        <v>0</v>
      </c>
      <c r="BV151" s="12">
        <v>1.03</v>
      </c>
      <c r="BW151" s="12">
        <v>0</v>
      </c>
      <c r="BX151" s="12">
        <v>0</v>
      </c>
      <c r="BY151" s="12">
        <v>0</v>
      </c>
      <c r="BZ151" s="12">
        <v>0</v>
      </c>
      <c r="CA151" s="12">
        <v>0</v>
      </c>
      <c r="CB151" s="12">
        <v>70.5</v>
      </c>
      <c r="IV151"/>
      <c r="IW151"/>
      <c r="IX151"/>
      <c r="IY151"/>
      <c r="IZ151"/>
      <c r="JA151"/>
      <c r="JB151"/>
      <c r="JC151"/>
      <c r="JD151"/>
      <c r="JE151"/>
      <c r="JF151"/>
      <c r="JG151"/>
      <c r="JH151"/>
      <c r="JI151"/>
      <c r="JJ151"/>
      <c r="JK151"/>
      <c r="JL151"/>
      <c r="JM151"/>
      <c r="JN151"/>
      <c r="JO151"/>
      <c r="JP151"/>
      <c r="JQ151"/>
      <c r="JR151"/>
      <c r="JS151"/>
      <c r="JT151"/>
      <c r="JU151"/>
      <c r="JV151"/>
      <c r="JW151"/>
      <c r="JX151"/>
      <c r="JY151"/>
      <c r="JZ151"/>
      <c r="KA151"/>
      <c r="KB151"/>
      <c r="KC151"/>
      <c r="KD151"/>
      <c r="KE151"/>
      <c r="KF151"/>
      <c r="KG151"/>
      <c r="KH151"/>
      <c r="KI151"/>
      <c r="KJ151"/>
      <c r="KK151"/>
      <c r="KL151"/>
      <c r="KM151"/>
      <c r="KN151"/>
      <c r="KO151"/>
      <c r="KP151"/>
      <c r="KQ151"/>
      <c r="KR151"/>
      <c r="KS151"/>
      <c r="KT151"/>
      <c r="KU151"/>
      <c r="KV151"/>
      <c r="KW151"/>
      <c r="KX151"/>
      <c r="KY151"/>
      <c r="KZ151"/>
      <c r="LA151"/>
      <c r="LB151"/>
      <c r="LC151"/>
      <c r="LD151"/>
      <c r="LE151"/>
      <c r="LF151"/>
      <c r="LG151"/>
      <c r="LH151"/>
      <c r="LI151"/>
      <c r="LJ151"/>
      <c r="LK151"/>
      <c r="LL151"/>
      <c r="LM151"/>
      <c r="LN151"/>
      <c r="LO151"/>
      <c r="LP151"/>
      <c r="LQ151"/>
      <c r="LR151"/>
      <c r="LS151"/>
      <c r="LT151"/>
      <c r="LU151"/>
      <c r="LV151"/>
      <c r="LW151"/>
      <c r="LX151"/>
      <c r="LY151"/>
      <c r="LZ151"/>
      <c r="MA151"/>
      <c r="MB151"/>
      <c r="MC151"/>
      <c r="MD151"/>
      <c r="ME151"/>
      <c r="MF151"/>
      <c r="MG151"/>
      <c r="MH151"/>
      <c r="MI151"/>
      <c r="MJ151"/>
      <c r="MK151"/>
      <c r="ML151"/>
      <c r="MM151"/>
      <c r="MN151"/>
      <c r="MO151"/>
      <c r="MP151"/>
      <c r="MQ151"/>
      <c r="MR151"/>
      <c r="MS151"/>
      <c r="MT151"/>
      <c r="MU151"/>
      <c r="MV151"/>
      <c r="MW151"/>
      <c r="MX151"/>
      <c r="MY151"/>
      <c r="MZ151"/>
      <c r="NA151"/>
      <c r="NB151"/>
      <c r="NC151"/>
      <c r="ND151"/>
      <c r="NE151"/>
      <c r="NF151"/>
      <c r="NG151"/>
      <c r="NH151"/>
      <c r="NI151"/>
      <c r="NJ151"/>
      <c r="NK151"/>
      <c r="NL151"/>
      <c r="NM151"/>
      <c r="NN151"/>
      <c r="NO151"/>
      <c r="NP151"/>
      <c r="NQ151"/>
      <c r="NR151"/>
      <c r="NS151"/>
      <c r="NT151"/>
      <c r="NU151"/>
      <c r="NV151"/>
      <c r="NW151"/>
      <c r="NX151"/>
      <c r="NY151"/>
      <c r="NZ151"/>
      <c r="OA151"/>
      <c r="OB151"/>
      <c r="OC151"/>
      <c r="OD151"/>
      <c r="OE151"/>
      <c r="OF151"/>
      <c r="OG151"/>
      <c r="OH151"/>
      <c r="OI151"/>
      <c r="OJ151"/>
      <c r="OK151"/>
      <c r="OL151"/>
      <c r="OM151"/>
      <c r="ON151"/>
      <c r="OO151"/>
      <c r="OP151"/>
      <c r="OQ151"/>
      <c r="OR151"/>
      <c r="OS151"/>
      <c r="OT151"/>
      <c r="OU151"/>
      <c r="OV151"/>
      <c r="OW151"/>
      <c r="OX151"/>
      <c r="OY151"/>
      <c r="OZ151"/>
      <c r="PA151"/>
      <c r="PB151"/>
      <c r="PC151"/>
      <c r="PD151"/>
      <c r="PE151"/>
      <c r="PF151"/>
      <c r="PG151"/>
      <c r="PH151"/>
      <c r="PI151"/>
      <c r="PJ151"/>
      <c r="PK151"/>
      <c r="PL151"/>
      <c r="PM151"/>
      <c r="PN151"/>
      <c r="PO151"/>
      <c r="PP151"/>
      <c r="PQ151"/>
      <c r="PR151"/>
      <c r="PS151"/>
      <c r="PT151"/>
      <c r="PU151"/>
      <c r="PV151"/>
      <c r="PW151"/>
      <c r="PX151"/>
      <c r="PY151"/>
      <c r="PZ151"/>
      <c r="QA151"/>
      <c r="QB151"/>
      <c r="QC151"/>
      <c r="QD151"/>
      <c r="QE151"/>
      <c r="QF151"/>
      <c r="QG151"/>
      <c r="QH151"/>
      <c r="QI151"/>
      <c r="QJ151"/>
      <c r="QK151"/>
      <c r="QL151"/>
      <c r="QM151"/>
      <c r="QN151"/>
      <c r="QO151"/>
      <c r="QP151"/>
      <c r="QQ151"/>
      <c r="QR151"/>
      <c r="QS151"/>
      <c r="QT151"/>
      <c r="QU151"/>
      <c r="QV151"/>
      <c r="QW151"/>
      <c r="QX151"/>
      <c r="QY151"/>
      <c r="QZ151"/>
      <c r="RA151"/>
      <c r="RB151"/>
      <c r="RC151"/>
      <c r="RD151"/>
      <c r="RE151"/>
      <c r="RF151"/>
      <c r="RG151"/>
      <c r="RH151"/>
      <c r="RI151"/>
      <c r="RJ151"/>
      <c r="RK151"/>
      <c r="RL151"/>
      <c r="RM151"/>
      <c r="RN151"/>
      <c r="RO151"/>
      <c r="RP151"/>
      <c r="RQ151"/>
      <c r="RR151"/>
      <c r="RS151"/>
      <c r="RT151"/>
      <c r="RU151"/>
      <c r="RV151"/>
      <c r="RW151"/>
      <c r="RX151"/>
      <c r="RY151"/>
      <c r="RZ151"/>
      <c r="SA151"/>
      <c r="SB151"/>
      <c r="SC151"/>
      <c r="SD151"/>
      <c r="SE151"/>
      <c r="SF151"/>
      <c r="SG151"/>
      <c r="SH151"/>
      <c r="SI151"/>
      <c r="SJ151"/>
      <c r="SK151"/>
      <c r="SL151"/>
      <c r="SM151"/>
      <c r="SN151"/>
      <c r="SO151"/>
      <c r="SP151"/>
      <c r="SQ151"/>
      <c r="SR151"/>
      <c r="SS151"/>
      <c r="ST151"/>
      <c r="SU151"/>
      <c r="SV151"/>
      <c r="SW151"/>
      <c r="SX151"/>
      <c r="SY151"/>
      <c r="SZ151"/>
      <c r="TA151"/>
      <c r="TB151"/>
      <c r="TC151"/>
      <c r="TD151"/>
      <c r="TE151"/>
      <c r="TF151"/>
      <c r="TG151"/>
      <c r="TH151"/>
      <c r="TI151"/>
      <c r="TJ151"/>
      <c r="TK151"/>
      <c r="TL151"/>
      <c r="TM151"/>
      <c r="TN151"/>
      <c r="TO151"/>
      <c r="TP151"/>
      <c r="TQ151"/>
      <c r="TR151"/>
      <c r="TS151"/>
      <c r="TT151"/>
      <c r="TU151"/>
      <c r="TV151"/>
      <c r="TW151"/>
      <c r="TX151"/>
      <c r="TY151"/>
      <c r="TZ151"/>
      <c r="UA151"/>
      <c r="UB151"/>
      <c r="UC151"/>
      <c r="UD151"/>
      <c r="UE151"/>
      <c r="UF151"/>
      <c r="UG151"/>
      <c r="UH151"/>
      <c r="UI151"/>
      <c r="UJ151"/>
      <c r="UK151"/>
      <c r="UL151"/>
      <c r="UM151"/>
      <c r="UN151"/>
      <c r="UO151"/>
      <c r="UP151"/>
      <c r="UQ151"/>
      <c r="UR151"/>
      <c r="US151"/>
      <c r="UT151"/>
      <c r="UU151"/>
      <c r="UV151"/>
      <c r="UW151"/>
      <c r="UX151"/>
      <c r="UY151"/>
      <c r="UZ151"/>
      <c r="VA151"/>
      <c r="VB151"/>
      <c r="VC151"/>
      <c r="VD151"/>
      <c r="VE151"/>
      <c r="VF151"/>
      <c r="VG151"/>
      <c r="VH151"/>
      <c r="VI151"/>
      <c r="VJ151"/>
      <c r="VK151"/>
      <c r="VL151"/>
      <c r="VM151"/>
      <c r="VN151"/>
      <c r="VO151"/>
      <c r="VP151"/>
      <c r="VQ151"/>
      <c r="VR151"/>
      <c r="VS151"/>
      <c r="VT151"/>
      <c r="VU151"/>
      <c r="VV151"/>
      <c r="VW151"/>
      <c r="VX151"/>
      <c r="VY151"/>
      <c r="VZ151"/>
      <c r="WA151"/>
      <c r="WB151"/>
      <c r="WC151"/>
      <c r="WD151"/>
      <c r="WE151"/>
      <c r="WF151"/>
      <c r="WG151"/>
    </row>
    <row r="152" spans="1:605" s="12" customFormat="1" ht="12.75" customHeight="1">
      <c r="A152" s="9" t="str">
        <f>"3/3"</f>
        <v>3/3</v>
      </c>
      <c r="B152" s="10" t="s">
        <v>135</v>
      </c>
      <c r="C152" s="11" t="str">
        <f>"150"</f>
        <v>150</v>
      </c>
      <c r="D152" s="11">
        <v>3.11</v>
      </c>
      <c r="E152" s="11">
        <v>0.55000000000000004</v>
      </c>
      <c r="F152" s="11">
        <v>3.67</v>
      </c>
      <c r="G152" s="11">
        <v>0.51</v>
      </c>
      <c r="H152" s="11">
        <v>22.07</v>
      </c>
      <c r="I152" s="25">
        <v>132.58571249999997</v>
      </c>
      <c r="J152" s="11">
        <v>2.2799999999999998</v>
      </c>
      <c r="K152" s="11">
        <v>0.08</v>
      </c>
      <c r="L152" s="11">
        <v>0</v>
      </c>
      <c r="M152" s="11">
        <v>0</v>
      </c>
      <c r="N152" s="11">
        <v>2.15</v>
      </c>
      <c r="O152" s="11">
        <v>18.23</v>
      </c>
      <c r="P152" s="11">
        <v>1.7</v>
      </c>
      <c r="Q152" s="11">
        <v>0</v>
      </c>
      <c r="R152" s="11">
        <v>0</v>
      </c>
      <c r="S152" s="11">
        <v>0.28999999999999998</v>
      </c>
      <c r="T152" s="11">
        <v>1.89</v>
      </c>
      <c r="U152" s="11">
        <v>77.84</v>
      </c>
      <c r="V152" s="11">
        <v>636.26</v>
      </c>
      <c r="W152" s="11">
        <v>33.96</v>
      </c>
      <c r="X152" s="11">
        <v>30.35</v>
      </c>
      <c r="Y152" s="11">
        <v>86.82</v>
      </c>
      <c r="Z152" s="11">
        <v>1.1200000000000001</v>
      </c>
      <c r="AA152" s="11">
        <v>18.75</v>
      </c>
      <c r="AB152" s="11">
        <v>34.11</v>
      </c>
      <c r="AC152" s="11">
        <v>25.05</v>
      </c>
      <c r="AD152" s="11">
        <v>0.17</v>
      </c>
      <c r="AE152" s="11">
        <v>0.12</v>
      </c>
      <c r="AF152" s="11">
        <v>0.1</v>
      </c>
      <c r="AG152" s="11">
        <v>1.33</v>
      </c>
      <c r="AH152" s="11">
        <v>2.59</v>
      </c>
      <c r="AI152" s="11">
        <v>5.45</v>
      </c>
      <c r="AJ152" s="12">
        <v>0</v>
      </c>
      <c r="AK152" s="12">
        <v>62.59</v>
      </c>
      <c r="AL152" s="12">
        <v>81.44</v>
      </c>
      <c r="AM152" s="12">
        <v>116</v>
      </c>
      <c r="AN152" s="12">
        <v>118.1</v>
      </c>
      <c r="AO152" s="12">
        <v>26.61</v>
      </c>
      <c r="AP152" s="12">
        <v>76.13</v>
      </c>
      <c r="AQ152" s="12">
        <v>34.840000000000003</v>
      </c>
      <c r="AR152" s="12">
        <v>80.09</v>
      </c>
      <c r="AS152" s="12">
        <v>75.67</v>
      </c>
      <c r="AT152" s="12">
        <v>206.13</v>
      </c>
      <c r="AU152" s="12">
        <v>91.81</v>
      </c>
      <c r="AV152" s="12">
        <v>19.2</v>
      </c>
      <c r="AW152" s="12">
        <v>53.44</v>
      </c>
      <c r="AX152" s="12">
        <v>287.20999999999998</v>
      </c>
      <c r="AY152" s="12">
        <v>0</v>
      </c>
      <c r="AZ152" s="12">
        <v>40.19</v>
      </c>
      <c r="BA152" s="12">
        <v>36.549999999999997</v>
      </c>
      <c r="BB152" s="12">
        <v>72.75</v>
      </c>
      <c r="BC152" s="12">
        <v>21.66</v>
      </c>
      <c r="BD152" s="12">
        <v>0.1</v>
      </c>
      <c r="BE152" s="12">
        <v>0.04</v>
      </c>
      <c r="BF152" s="12">
        <v>0.02</v>
      </c>
      <c r="BG152" s="12">
        <v>0.05</v>
      </c>
      <c r="BH152" s="12">
        <v>0.06</v>
      </c>
      <c r="BI152" s="12">
        <v>0.28999999999999998</v>
      </c>
      <c r="BJ152" s="12">
        <v>0</v>
      </c>
      <c r="BK152" s="12">
        <v>0.88</v>
      </c>
      <c r="BL152" s="12">
        <v>0</v>
      </c>
      <c r="BM152" s="12">
        <v>0.26</v>
      </c>
      <c r="BN152" s="12">
        <v>0</v>
      </c>
      <c r="BO152" s="12">
        <v>0</v>
      </c>
      <c r="BP152" s="12">
        <v>0</v>
      </c>
      <c r="BQ152" s="12">
        <v>0.05</v>
      </c>
      <c r="BR152" s="12">
        <v>0.09</v>
      </c>
      <c r="BS152" s="12">
        <v>0.85</v>
      </c>
      <c r="BT152" s="12">
        <v>0</v>
      </c>
      <c r="BU152" s="12">
        <v>0</v>
      </c>
      <c r="BV152" s="12">
        <v>0.14000000000000001</v>
      </c>
      <c r="BW152" s="12">
        <v>0</v>
      </c>
      <c r="BX152" s="12">
        <v>0</v>
      </c>
      <c r="BY152" s="12">
        <v>0</v>
      </c>
      <c r="BZ152" s="12">
        <v>0</v>
      </c>
      <c r="CA152" s="12">
        <v>0</v>
      </c>
      <c r="CB152" s="12">
        <v>123.62</v>
      </c>
      <c r="IV152"/>
      <c r="IW152"/>
      <c r="IX152"/>
      <c r="IY152"/>
      <c r="IZ152"/>
      <c r="JA152"/>
      <c r="JB152"/>
      <c r="JC152"/>
      <c r="JD152"/>
      <c r="JE152"/>
      <c r="JF152"/>
      <c r="JG152"/>
      <c r="JH152"/>
      <c r="JI152"/>
      <c r="JJ152"/>
      <c r="JK152"/>
      <c r="JL152"/>
      <c r="JM152"/>
      <c r="JN152"/>
      <c r="JO152"/>
      <c r="JP152"/>
      <c r="JQ152"/>
      <c r="JR152"/>
      <c r="JS152"/>
      <c r="JT152"/>
      <c r="JU152"/>
      <c r="JV152"/>
      <c r="JW152"/>
      <c r="JX152"/>
      <c r="JY152"/>
      <c r="JZ152"/>
      <c r="KA152"/>
      <c r="KB152"/>
      <c r="KC152"/>
      <c r="KD152"/>
      <c r="KE152"/>
      <c r="KF152"/>
      <c r="KG152"/>
      <c r="KH152"/>
      <c r="KI152"/>
      <c r="KJ152"/>
      <c r="KK152"/>
      <c r="KL152"/>
      <c r="KM152"/>
      <c r="KN152"/>
      <c r="KO152"/>
      <c r="KP152"/>
      <c r="KQ152"/>
      <c r="KR152"/>
      <c r="KS152"/>
      <c r="KT152"/>
      <c r="KU152"/>
      <c r="KV152"/>
      <c r="KW152"/>
      <c r="KX152"/>
      <c r="KY152"/>
      <c r="KZ152"/>
      <c r="LA152"/>
      <c r="LB152"/>
      <c r="LC152"/>
      <c r="LD152"/>
      <c r="LE152"/>
      <c r="LF152"/>
      <c r="LG152"/>
      <c r="LH152"/>
      <c r="LI152"/>
      <c r="LJ152"/>
      <c r="LK152"/>
      <c r="LL152"/>
      <c r="LM152"/>
      <c r="LN152"/>
      <c r="LO152"/>
      <c r="LP152"/>
      <c r="LQ152"/>
      <c r="LR152"/>
      <c r="LS152"/>
      <c r="LT152"/>
      <c r="LU152"/>
      <c r="LV152"/>
      <c r="LW152"/>
      <c r="LX152"/>
      <c r="LY152"/>
      <c r="LZ152"/>
      <c r="MA152"/>
      <c r="MB152"/>
      <c r="MC152"/>
      <c r="MD152"/>
      <c r="ME152"/>
      <c r="MF152"/>
      <c r="MG152"/>
      <c r="MH152"/>
      <c r="MI152"/>
      <c r="MJ152"/>
      <c r="MK152"/>
      <c r="ML152"/>
      <c r="MM152"/>
      <c r="MN152"/>
      <c r="MO152"/>
      <c r="MP152"/>
      <c r="MQ152"/>
      <c r="MR152"/>
      <c r="MS152"/>
      <c r="MT152"/>
      <c r="MU152"/>
      <c r="MV152"/>
      <c r="MW152"/>
      <c r="MX152"/>
      <c r="MY152"/>
      <c r="MZ152"/>
      <c r="NA152"/>
      <c r="NB152"/>
      <c r="NC152"/>
      <c r="ND152"/>
      <c r="NE152"/>
      <c r="NF152"/>
      <c r="NG152"/>
      <c r="NH152"/>
      <c r="NI152"/>
      <c r="NJ152"/>
      <c r="NK152"/>
      <c r="NL152"/>
      <c r="NM152"/>
      <c r="NN152"/>
      <c r="NO152"/>
      <c r="NP152"/>
      <c r="NQ152"/>
      <c r="NR152"/>
      <c r="NS152"/>
      <c r="NT152"/>
      <c r="NU152"/>
      <c r="NV152"/>
      <c r="NW152"/>
      <c r="NX152"/>
      <c r="NY152"/>
      <c r="NZ152"/>
      <c r="OA152"/>
      <c r="OB152"/>
      <c r="OC152"/>
      <c r="OD152"/>
      <c r="OE152"/>
      <c r="OF152"/>
      <c r="OG152"/>
      <c r="OH152"/>
      <c r="OI152"/>
      <c r="OJ152"/>
      <c r="OK152"/>
      <c r="OL152"/>
      <c r="OM152"/>
      <c r="ON152"/>
      <c r="OO152"/>
      <c r="OP152"/>
      <c r="OQ152"/>
      <c r="OR152"/>
      <c r="OS152"/>
      <c r="OT152"/>
      <c r="OU152"/>
      <c r="OV152"/>
      <c r="OW152"/>
      <c r="OX152"/>
      <c r="OY152"/>
      <c r="OZ152"/>
      <c r="PA152"/>
      <c r="PB152"/>
      <c r="PC152"/>
      <c r="PD152"/>
      <c r="PE152"/>
      <c r="PF152"/>
      <c r="PG152"/>
      <c r="PH152"/>
      <c r="PI152"/>
      <c r="PJ152"/>
      <c r="PK152"/>
      <c r="PL152"/>
      <c r="PM152"/>
      <c r="PN152"/>
      <c r="PO152"/>
      <c r="PP152"/>
      <c r="PQ152"/>
      <c r="PR152"/>
      <c r="PS152"/>
      <c r="PT152"/>
      <c r="PU152"/>
      <c r="PV152"/>
      <c r="PW152"/>
      <c r="PX152"/>
      <c r="PY152"/>
      <c r="PZ152"/>
      <c r="QA152"/>
      <c r="QB152"/>
      <c r="QC152"/>
      <c r="QD152"/>
      <c r="QE152"/>
      <c r="QF152"/>
      <c r="QG152"/>
      <c r="QH152"/>
      <c r="QI152"/>
      <c r="QJ152"/>
      <c r="QK152"/>
      <c r="QL152"/>
      <c r="QM152"/>
      <c r="QN152"/>
      <c r="QO152"/>
      <c r="QP152"/>
      <c r="QQ152"/>
      <c r="QR152"/>
      <c r="QS152"/>
      <c r="QT152"/>
      <c r="QU152"/>
      <c r="QV152"/>
      <c r="QW152"/>
      <c r="QX152"/>
      <c r="QY152"/>
      <c r="QZ152"/>
      <c r="RA152"/>
      <c r="RB152"/>
      <c r="RC152"/>
      <c r="RD152"/>
      <c r="RE152"/>
      <c r="RF152"/>
      <c r="RG152"/>
      <c r="RH152"/>
      <c r="RI152"/>
      <c r="RJ152"/>
      <c r="RK152"/>
      <c r="RL152"/>
      <c r="RM152"/>
      <c r="RN152"/>
      <c r="RO152"/>
      <c r="RP152"/>
      <c r="RQ152"/>
      <c r="RR152"/>
      <c r="RS152"/>
      <c r="RT152"/>
      <c r="RU152"/>
      <c r="RV152"/>
      <c r="RW152"/>
      <c r="RX152"/>
      <c r="RY152"/>
      <c r="RZ152"/>
      <c r="SA152"/>
      <c r="SB152"/>
      <c r="SC152"/>
      <c r="SD152"/>
      <c r="SE152"/>
      <c r="SF152"/>
      <c r="SG152"/>
      <c r="SH152"/>
      <c r="SI152"/>
      <c r="SJ152"/>
      <c r="SK152"/>
      <c r="SL152"/>
      <c r="SM152"/>
      <c r="SN152"/>
      <c r="SO152"/>
      <c r="SP152"/>
      <c r="SQ152"/>
      <c r="SR152"/>
      <c r="SS152"/>
      <c r="ST152"/>
      <c r="SU152"/>
      <c r="SV152"/>
      <c r="SW152"/>
      <c r="SX152"/>
      <c r="SY152"/>
      <c r="SZ152"/>
      <c r="TA152"/>
      <c r="TB152"/>
      <c r="TC152"/>
      <c r="TD152"/>
      <c r="TE152"/>
      <c r="TF152"/>
      <c r="TG152"/>
      <c r="TH152"/>
      <c r="TI152"/>
      <c r="TJ152"/>
      <c r="TK152"/>
      <c r="TL152"/>
      <c r="TM152"/>
      <c r="TN152"/>
      <c r="TO152"/>
      <c r="TP152"/>
      <c r="TQ152"/>
      <c r="TR152"/>
      <c r="TS152"/>
      <c r="TT152"/>
      <c r="TU152"/>
      <c r="TV152"/>
      <c r="TW152"/>
      <c r="TX152"/>
      <c r="TY152"/>
      <c r="TZ152"/>
      <c r="UA152"/>
      <c r="UB152"/>
      <c r="UC152"/>
      <c r="UD152"/>
      <c r="UE152"/>
      <c r="UF152"/>
      <c r="UG152"/>
      <c r="UH152"/>
      <c r="UI152"/>
      <c r="UJ152"/>
      <c r="UK152"/>
      <c r="UL152"/>
      <c r="UM152"/>
      <c r="UN152"/>
      <c r="UO152"/>
      <c r="UP152"/>
      <c r="UQ152"/>
      <c r="UR152"/>
      <c r="US152"/>
      <c r="UT152"/>
      <c r="UU152"/>
      <c r="UV152"/>
      <c r="UW152"/>
      <c r="UX152"/>
      <c r="UY152"/>
      <c r="UZ152"/>
      <c r="VA152"/>
      <c r="VB152"/>
      <c r="VC152"/>
      <c r="VD152"/>
      <c r="VE152"/>
      <c r="VF152"/>
      <c r="VG152"/>
      <c r="VH152"/>
      <c r="VI152"/>
      <c r="VJ152"/>
      <c r="VK152"/>
      <c r="VL152"/>
      <c r="VM152"/>
      <c r="VN152"/>
      <c r="VO152"/>
      <c r="VP152"/>
      <c r="VQ152"/>
      <c r="VR152"/>
      <c r="VS152"/>
      <c r="VT152"/>
      <c r="VU152"/>
      <c r="VV152"/>
      <c r="VW152"/>
      <c r="VX152"/>
      <c r="VY152"/>
      <c r="VZ152"/>
      <c r="WA152"/>
      <c r="WB152"/>
      <c r="WC152"/>
      <c r="WD152"/>
      <c r="WE152"/>
      <c r="WF152"/>
      <c r="WG152"/>
    </row>
    <row r="153" spans="1:605" s="12" customFormat="1" ht="12.75" customHeight="1">
      <c r="A153" s="9" t="str">
        <f>"пром."</f>
        <v>пром.</v>
      </c>
      <c r="B153" s="10" t="s">
        <v>136</v>
      </c>
      <c r="C153" s="11" t="str">
        <f>"200"</f>
        <v>200</v>
      </c>
      <c r="D153" s="11">
        <v>0</v>
      </c>
      <c r="E153" s="11">
        <v>0</v>
      </c>
      <c r="F153" s="11">
        <v>0</v>
      </c>
      <c r="G153" s="11">
        <v>0</v>
      </c>
      <c r="H153" s="11">
        <v>18.95</v>
      </c>
      <c r="I153" s="25">
        <v>70.710400000000007</v>
      </c>
      <c r="J153" s="11">
        <v>0</v>
      </c>
      <c r="K153" s="11">
        <v>0</v>
      </c>
      <c r="L153" s="11">
        <v>0</v>
      </c>
      <c r="M153" s="11">
        <v>0</v>
      </c>
      <c r="N153" s="11">
        <v>18.23</v>
      </c>
      <c r="O153" s="11">
        <v>0</v>
      </c>
      <c r="P153" s="11">
        <v>0.72</v>
      </c>
      <c r="Q153" s="11">
        <v>0</v>
      </c>
      <c r="R153" s="11">
        <v>0</v>
      </c>
      <c r="S153" s="11">
        <v>0</v>
      </c>
      <c r="T153" s="11">
        <v>0</v>
      </c>
      <c r="U153" s="11">
        <v>0</v>
      </c>
      <c r="V153" s="11">
        <v>0</v>
      </c>
      <c r="W153" s="11">
        <v>0</v>
      </c>
      <c r="X153" s="11">
        <v>0</v>
      </c>
      <c r="Y153" s="11">
        <v>0</v>
      </c>
      <c r="Z153" s="11">
        <v>0</v>
      </c>
      <c r="AA153" s="11">
        <v>120</v>
      </c>
      <c r="AB153" s="11">
        <v>0</v>
      </c>
      <c r="AC153" s="11">
        <v>0</v>
      </c>
      <c r="AD153" s="11">
        <v>2.34</v>
      </c>
      <c r="AE153" s="11">
        <v>0.26</v>
      </c>
      <c r="AF153" s="11">
        <v>0.31</v>
      </c>
      <c r="AG153" s="11">
        <v>2.5499999999999998</v>
      </c>
      <c r="AH153" s="11">
        <v>0</v>
      </c>
      <c r="AI153" s="11">
        <v>8</v>
      </c>
      <c r="AJ153" s="12">
        <v>0</v>
      </c>
      <c r="AK153" s="12">
        <v>0</v>
      </c>
      <c r="AL153" s="12">
        <v>0</v>
      </c>
      <c r="AM153" s="12">
        <v>0</v>
      </c>
      <c r="AN153" s="12">
        <v>0</v>
      </c>
      <c r="AO153" s="12">
        <v>0</v>
      </c>
      <c r="AP153" s="12">
        <v>0</v>
      </c>
      <c r="AQ153" s="12">
        <v>0</v>
      </c>
      <c r="AR153" s="12">
        <v>0</v>
      </c>
      <c r="AS153" s="12">
        <v>0</v>
      </c>
      <c r="AT153" s="12">
        <v>0</v>
      </c>
      <c r="AU153" s="12">
        <v>0</v>
      </c>
      <c r="AV153" s="12">
        <v>0</v>
      </c>
      <c r="AW153" s="12">
        <v>0</v>
      </c>
      <c r="AX153" s="12">
        <v>0</v>
      </c>
      <c r="AY153" s="12">
        <v>0</v>
      </c>
      <c r="AZ153" s="12">
        <v>0</v>
      </c>
      <c r="BA153" s="12">
        <v>0</v>
      </c>
      <c r="BB153" s="12">
        <v>0</v>
      </c>
      <c r="BC153" s="12">
        <v>0</v>
      </c>
      <c r="BD153" s="12">
        <v>0</v>
      </c>
      <c r="BE153" s="12">
        <v>0</v>
      </c>
      <c r="BF153" s="12">
        <v>0</v>
      </c>
      <c r="BG153" s="12">
        <v>0</v>
      </c>
      <c r="BH153" s="12">
        <v>0</v>
      </c>
      <c r="BI153" s="12">
        <v>0</v>
      </c>
      <c r="BJ153" s="12">
        <v>0</v>
      </c>
      <c r="BK153" s="12">
        <v>0</v>
      </c>
      <c r="BL153" s="12">
        <v>0</v>
      </c>
      <c r="BM153" s="12">
        <v>0</v>
      </c>
      <c r="BN153" s="12">
        <v>0</v>
      </c>
      <c r="BO153" s="12">
        <v>0</v>
      </c>
      <c r="BP153" s="12">
        <v>0</v>
      </c>
      <c r="BQ153" s="12">
        <v>0</v>
      </c>
      <c r="BR153" s="12">
        <v>0</v>
      </c>
      <c r="BS153" s="12">
        <v>0</v>
      </c>
      <c r="BT153" s="12">
        <v>0</v>
      </c>
      <c r="BU153" s="12">
        <v>0</v>
      </c>
      <c r="BV153" s="12">
        <v>0</v>
      </c>
      <c r="BW153" s="12">
        <v>0</v>
      </c>
      <c r="BX153" s="12">
        <v>0</v>
      </c>
      <c r="BY153" s="12">
        <v>0</v>
      </c>
      <c r="BZ153" s="12">
        <v>0</v>
      </c>
      <c r="CA153" s="12">
        <v>0</v>
      </c>
      <c r="CB153" s="12">
        <v>200.64</v>
      </c>
      <c r="IV153"/>
      <c r="IW153"/>
      <c r="IX153"/>
      <c r="IY153"/>
      <c r="IZ153"/>
      <c r="JA153"/>
      <c r="JB153"/>
      <c r="JC153"/>
      <c r="JD153"/>
      <c r="JE153"/>
      <c r="JF153"/>
      <c r="JG153"/>
      <c r="JH153"/>
      <c r="JI153"/>
      <c r="JJ153"/>
      <c r="JK153"/>
      <c r="JL153"/>
      <c r="JM153"/>
      <c r="JN153"/>
      <c r="JO153"/>
      <c r="JP153"/>
      <c r="JQ153"/>
      <c r="JR153"/>
      <c r="JS153"/>
      <c r="JT153"/>
      <c r="JU153"/>
      <c r="JV153"/>
      <c r="JW153"/>
      <c r="JX153"/>
      <c r="JY153"/>
      <c r="JZ153"/>
      <c r="KA153"/>
      <c r="KB153"/>
      <c r="KC153"/>
      <c r="KD153"/>
      <c r="KE153"/>
      <c r="KF153"/>
      <c r="KG153"/>
      <c r="KH153"/>
      <c r="KI153"/>
      <c r="KJ153"/>
      <c r="KK153"/>
      <c r="KL153"/>
      <c r="KM153"/>
      <c r="KN153"/>
      <c r="KO153"/>
      <c r="KP153"/>
      <c r="KQ153"/>
      <c r="KR153"/>
      <c r="KS153"/>
      <c r="KT153"/>
      <c r="KU153"/>
      <c r="KV153"/>
      <c r="KW153"/>
      <c r="KX153"/>
      <c r="KY153"/>
      <c r="KZ153"/>
      <c r="LA153"/>
      <c r="LB153"/>
      <c r="LC153"/>
      <c r="LD153"/>
      <c r="LE153"/>
      <c r="LF153"/>
      <c r="LG153"/>
      <c r="LH153"/>
      <c r="LI153"/>
      <c r="LJ153"/>
      <c r="LK153"/>
      <c r="LL153"/>
      <c r="LM153"/>
      <c r="LN153"/>
      <c r="LO153"/>
      <c r="LP153"/>
      <c r="LQ153"/>
      <c r="LR153"/>
      <c r="LS153"/>
      <c r="LT153"/>
      <c r="LU153"/>
      <c r="LV153"/>
      <c r="LW153"/>
      <c r="LX153"/>
      <c r="LY153"/>
      <c r="LZ153"/>
      <c r="MA153"/>
      <c r="MB153"/>
      <c r="MC153"/>
      <c r="MD153"/>
      <c r="ME153"/>
      <c r="MF153"/>
      <c r="MG153"/>
      <c r="MH153"/>
      <c r="MI153"/>
      <c r="MJ153"/>
      <c r="MK153"/>
      <c r="ML153"/>
      <c r="MM153"/>
      <c r="MN153"/>
      <c r="MO153"/>
      <c r="MP153"/>
      <c r="MQ153"/>
      <c r="MR153"/>
      <c r="MS153"/>
      <c r="MT153"/>
      <c r="MU153"/>
      <c r="MV153"/>
      <c r="MW153"/>
      <c r="MX153"/>
      <c r="MY153"/>
      <c r="MZ153"/>
      <c r="NA153"/>
      <c r="NB153"/>
      <c r="NC153"/>
      <c r="ND153"/>
      <c r="NE153"/>
      <c r="NF153"/>
      <c r="NG153"/>
      <c r="NH153"/>
      <c r="NI153"/>
      <c r="NJ153"/>
      <c r="NK153"/>
      <c r="NL153"/>
      <c r="NM153"/>
      <c r="NN153"/>
      <c r="NO153"/>
      <c r="NP153"/>
      <c r="NQ153"/>
      <c r="NR153"/>
      <c r="NS153"/>
      <c r="NT153"/>
      <c r="NU153"/>
      <c r="NV153"/>
      <c r="NW153"/>
      <c r="NX153"/>
      <c r="NY153"/>
      <c r="NZ153"/>
      <c r="OA153"/>
      <c r="OB153"/>
      <c r="OC153"/>
      <c r="OD153"/>
      <c r="OE153"/>
      <c r="OF153"/>
      <c r="OG153"/>
      <c r="OH153"/>
      <c r="OI153"/>
      <c r="OJ153"/>
      <c r="OK153"/>
      <c r="OL153"/>
      <c r="OM153"/>
      <c r="ON153"/>
      <c r="OO153"/>
      <c r="OP153"/>
      <c r="OQ153"/>
      <c r="OR153"/>
      <c r="OS153"/>
      <c r="OT153"/>
      <c r="OU153"/>
      <c r="OV153"/>
      <c r="OW153"/>
      <c r="OX153"/>
      <c r="OY153"/>
      <c r="OZ153"/>
      <c r="PA153"/>
      <c r="PB153"/>
      <c r="PC153"/>
      <c r="PD153"/>
      <c r="PE153"/>
      <c r="PF153"/>
      <c r="PG153"/>
      <c r="PH153"/>
      <c r="PI153"/>
      <c r="PJ153"/>
      <c r="PK153"/>
      <c r="PL153"/>
      <c r="PM153"/>
      <c r="PN153"/>
      <c r="PO153"/>
      <c r="PP153"/>
      <c r="PQ153"/>
      <c r="PR153"/>
      <c r="PS153"/>
      <c r="PT153"/>
      <c r="PU153"/>
      <c r="PV153"/>
      <c r="PW153"/>
      <c r="PX153"/>
      <c r="PY153"/>
      <c r="PZ153"/>
      <c r="QA153"/>
      <c r="QB153"/>
      <c r="QC153"/>
      <c r="QD153"/>
      <c r="QE153"/>
      <c r="QF153"/>
      <c r="QG153"/>
      <c r="QH153"/>
      <c r="QI153"/>
      <c r="QJ153"/>
      <c r="QK153"/>
      <c r="QL153"/>
      <c r="QM153"/>
      <c r="QN153"/>
      <c r="QO153"/>
      <c r="QP153"/>
      <c r="QQ153"/>
      <c r="QR153"/>
      <c r="QS153"/>
      <c r="QT153"/>
      <c r="QU153"/>
      <c r="QV153"/>
      <c r="QW153"/>
      <c r="QX153"/>
      <c r="QY153"/>
      <c r="QZ153"/>
      <c r="RA153"/>
      <c r="RB153"/>
      <c r="RC153"/>
      <c r="RD153"/>
      <c r="RE153"/>
      <c r="RF153"/>
      <c r="RG153"/>
      <c r="RH153"/>
      <c r="RI153"/>
      <c r="RJ153"/>
      <c r="RK153"/>
      <c r="RL153"/>
      <c r="RM153"/>
      <c r="RN153"/>
      <c r="RO153"/>
      <c r="RP153"/>
      <c r="RQ153"/>
      <c r="RR153"/>
      <c r="RS153"/>
      <c r="RT153"/>
      <c r="RU153"/>
      <c r="RV153"/>
      <c r="RW153"/>
      <c r="RX153"/>
      <c r="RY153"/>
      <c r="RZ153"/>
      <c r="SA153"/>
      <c r="SB153"/>
      <c r="SC153"/>
      <c r="SD153"/>
      <c r="SE153"/>
      <c r="SF153"/>
      <c r="SG153"/>
      <c r="SH153"/>
      <c r="SI153"/>
      <c r="SJ153"/>
      <c r="SK153"/>
      <c r="SL153"/>
      <c r="SM153"/>
      <c r="SN153"/>
      <c r="SO153"/>
      <c r="SP153"/>
      <c r="SQ153"/>
      <c r="SR153"/>
      <c r="SS153"/>
      <c r="ST153"/>
      <c r="SU153"/>
      <c r="SV153"/>
      <c r="SW153"/>
      <c r="SX153"/>
      <c r="SY153"/>
      <c r="SZ153"/>
      <c r="TA153"/>
      <c r="TB153"/>
      <c r="TC153"/>
      <c r="TD153"/>
      <c r="TE153"/>
      <c r="TF153"/>
      <c r="TG153"/>
      <c r="TH153"/>
      <c r="TI153"/>
      <c r="TJ153"/>
      <c r="TK153"/>
      <c r="TL153"/>
      <c r="TM153"/>
      <c r="TN153"/>
      <c r="TO153"/>
      <c r="TP153"/>
      <c r="TQ153"/>
      <c r="TR153"/>
      <c r="TS153"/>
      <c r="TT153"/>
      <c r="TU153"/>
      <c r="TV153"/>
      <c r="TW153"/>
      <c r="TX153"/>
      <c r="TY153"/>
      <c r="TZ153"/>
      <c r="UA153"/>
      <c r="UB153"/>
      <c r="UC153"/>
      <c r="UD153"/>
      <c r="UE153"/>
      <c r="UF153"/>
      <c r="UG153"/>
      <c r="UH153"/>
      <c r="UI153"/>
      <c r="UJ153"/>
      <c r="UK153"/>
      <c r="UL153"/>
      <c r="UM153"/>
      <c r="UN153"/>
      <c r="UO153"/>
      <c r="UP153"/>
      <c r="UQ153"/>
      <c r="UR153"/>
      <c r="US153"/>
      <c r="UT153"/>
      <c r="UU153"/>
      <c r="UV153"/>
      <c r="UW153"/>
      <c r="UX153"/>
      <c r="UY153"/>
      <c r="UZ153"/>
      <c r="VA153"/>
      <c r="VB153"/>
      <c r="VC153"/>
      <c r="VD153"/>
      <c r="VE153"/>
      <c r="VF153"/>
      <c r="VG153"/>
      <c r="VH153"/>
      <c r="VI153"/>
      <c r="VJ153"/>
      <c r="VK153"/>
      <c r="VL153"/>
      <c r="VM153"/>
      <c r="VN153"/>
      <c r="VO153"/>
      <c r="VP153"/>
      <c r="VQ153"/>
      <c r="VR153"/>
      <c r="VS153"/>
      <c r="VT153"/>
      <c r="VU153"/>
      <c r="VV153"/>
      <c r="VW153"/>
      <c r="VX153"/>
      <c r="VY153"/>
      <c r="VZ153"/>
      <c r="WA153"/>
      <c r="WB153"/>
      <c r="WC153"/>
      <c r="WD153"/>
      <c r="WE153"/>
      <c r="WF153"/>
      <c r="WG153"/>
    </row>
    <row r="154" spans="1:605" s="12" customFormat="1" ht="12.75" customHeight="1">
      <c r="A154" s="9" t="str">
        <f>"пром."</f>
        <v>пром.</v>
      </c>
      <c r="B154" s="10" t="s">
        <v>91</v>
      </c>
      <c r="C154" s="11" t="str">
        <f>"25"</f>
        <v>25</v>
      </c>
      <c r="D154" s="11">
        <v>1.67</v>
      </c>
      <c r="E154" s="11">
        <v>0</v>
      </c>
      <c r="F154" s="11">
        <v>0.18</v>
      </c>
      <c r="G154" s="11">
        <v>0</v>
      </c>
      <c r="H154" s="11">
        <v>12.55</v>
      </c>
      <c r="I154" s="25">
        <v>52.635800000000003</v>
      </c>
      <c r="J154" s="11">
        <v>0</v>
      </c>
      <c r="K154" s="11">
        <v>0</v>
      </c>
      <c r="L154" s="11">
        <v>0</v>
      </c>
      <c r="M154" s="11">
        <v>0</v>
      </c>
      <c r="N154" s="11">
        <v>10.7</v>
      </c>
      <c r="O154" s="11">
        <v>0</v>
      </c>
      <c r="P154" s="11">
        <v>1.85</v>
      </c>
      <c r="Q154" s="11">
        <v>0</v>
      </c>
      <c r="R154" s="11">
        <v>0</v>
      </c>
      <c r="S154" s="11">
        <v>0</v>
      </c>
      <c r="T154" s="11">
        <v>3.01</v>
      </c>
      <c r="U154" s="11">
        <v>10.08</v>
      </c>
      <c r="V154" s="11">
        <v>468.1</v>
      </c>
      <c r="W154" s="11">
        <v>185.09</v>
      </c>
      <c r="X154" s="11">
        <v>58.12</v>
      </c>
      <c r="Y154" s="11">
        <v>52.43</v>
      </c>
      <c r="Z154" s="11">
        <v>6.22</v>
      </c>
      <c r="AA154" s="11">
        <v>840</v>
      </c>
      <c r="AB154" s="11">
        <v>0</v>
      </c>
      <c r="AC154" s="11">
        <v>52.5</v>
      </c>
      <c r="AD154" s="11">
        <v>0.42</v>
      </c>
      <c r="AE154" s="11">
        <v>0.05</v>
      </c>
      <c r="AF154" s="11">
        <v>0.27</v>
      </c>
      <c r="AG154" s="11">
        <v>0</v>
      </c>
      <c r="AH154" s="11">
        <v>2.2400000000000002</v>
      </c>
      <c r="AI154" s="11">
        <v>12.5</v>
      </c>
      <c r="AJ154" s="12">
        <v>0</v>
      </c>
      <c r="AK154" s="12">
        <v>0</v>
      </c>
      <c r="AL154" s="12">
        <v>0</v>
      </c>
      <c r="AM154" s="12">
        <v>0</v>
      </c>
      <c r="AN154" s="12">
        <v>0</v>
      </c>
      <c r="AO154" s="12">
        <v>0</v>
      </c>
      <c r="AP154" s="12">
        <v>0</v>
      </c>
      <c r="AQ154" s="12">
        <v>0</v>
      </c>
      <c r="AR154" s="12">
        <v>0</v>
      </c>
      <c r="AS154" s="12">
        <v>0</v>
      </c>
      <c r="AT154" s="12">
        <v>0</v>
      </c>
      <c r="AU154" s="12">
        <v>0</v>
      </c>
      <c r="AV154" s="12">
        <v>0</v>
      </c>
      <c r="AW154" s="12">
        <v>0</v>
      </c>
      <c r="AX154" s="12">
        <v>0</v>
      </c>
      <c r="AY154" s="12">
        <v>0</v>
      </c>
      <c r="AZ154" s="12">
        <v>0</v>
      </c>
      <c r="BA154" s="12">
        <v>0</v>
      </c>
      <c r="BB154" s="12">
        <v>0</v>
      </c>
      <c r="BC154" s="12">
        <v>0</v>
      </c>
      <c r="BD154" s="12">
        <v>0</v>
      </c>
      <c r="BE154" s="12">
        <v>0</v>
      </c>
      <c r="BF154" s="12">
        <v>0</v>
      </c>
      <c r="BG154" s="12">
        <v>0.01</v>
      </c>
      <c r="BH154" s="12">
        <v>0</v>
      </c>
      <c r="BI154" s="12">
        <v>0.02</v>
      </c>
      <c r="BJ154" s="12">
        <v>0</v>
      </c>
      <c r="BK154" s="12">
        <v>0.22</v>
      </c>
      <c r="BL154" s="12">
        <v>0</v>
      </c>
      <c r="BM154" s="12">
        <v>7.0000000000000007E-2</v>
      </c>
      <c r="BN154" s="12">
        <v>0</v>
      </c>
      <c r="BO154" s="12">
        <v>0</v>
      </c>
      <c r="BP154" s="12">
        <v>0</v>
      </c>
      <c r="BQ154" s="12">
        <v>0</v>
      </c>
      <c r="BR154" s="12">
        <v>0.02</v>
      </c>
      <c r="BS154" s="12">
        <v>7.0000000000000007E-2</v>
      </c>
      <c r="BT154" s="12">
        <v>0</v>
      </c>
      <c r="BU154" s="12">
        <v>0</v>
      </c>
      <c r="BV154" s="12">
        <v>0.14000000000000001</v>
      </c>
      <c r="BW154" s="12">
        <v>0.54</v>
      </c>
      <c r="BX154" s="12">
        <v>0</v>
      </c>
      <c r="BY154" s="12">
        <v>0</v>
      </c>
      <c r="BZ154" s="12">
        <v>0</v>
      </c>
      <c r="CA154" s="12">
        <v>0</v>
      </c>
      <c r="CB154" s="12">
        <v>2</v>
      </c>
      <c r="IV154"/>
      <c r="IW154"/>
      <c r="IX154"/>
      <c r="IY154"/>
      <c r="IZ154"/>
      <c r="JA154"/>
      <c r="JB154"/>
      <c r="JC154"/>
      <c r="JD154"/>
      <c r="JE154"/>
      <c r="JF154"/>
      <c r="JG154"/>
      <c r="JH154"/>
      <c r="JI154"/>
      <c r="JJ154"/>
      <c r="JK154"/>
      <c r="JL154"/>
      <c r="JM154"/>
      <c r="JN154"/>
      <c r="JO154"/>
      <c r="JP154"/>
      <c r="JQ154"/>
      <c r="JR154"/>
      <c r="JS154"/>
      <c r="JT154"/>
      <c r="JU154"/>
      <c r="JV154"/>
      <c r="JW154"/>
      <c r="JX154"/>
      <c r="JY154"/>
      <c r="JZ154"/>
      <c r="KA154"/>
      <c r="KB154"/>
      <c r="KC154"/>
      <c r="KD154"/>
      <c r="KE154"/>
      <c r="KF154"/>
      <c r="KG154"/>
      <c r="KH154"/>
      <c r="KI154"/>
      <c r="KJ154"/>
      <c r="KK154"/>
      <c r="KL154"/>
      <c r="KM154"/>
      <c r="KN154"/>
      <c r="KO154"/>
      <c r="KP154"/>
      <c r="KQ154"/>
      <c r="KR154"/>
      <c r="KS154"/>
      <c r="KT154"/>
      <c r="KU154"/>
      <c r="KV154"/>
      <c r="KW154"/>
      <c r="KX154"/>
      <c r="KY154"/>
      <c r="KZ154"/>
      <c r="LA154"/>
      <c r="LB154"/>
      <c r="LC154"/>
      <c r="LD154"/>
      <c r="LE154"/>
      <c r="LF154"/>
      <c r="LG154"/>
      <c r="LH154"/>
      <c r="LI154"/>
      <c r="LJ154"/>
      <c r="LK154"/>
      <c r="LL154"/>
      <c r="LM154"/>
      <c r="LN154"/>
      <c r="LO154"/>
      <c r="LP154"/>
      <c r="LQ154"/>
      <c r="LR154"/>
      <c r="LS154"/>
      <c r="LT154"/>
      <c r="LU154"/>
      <c r="LV154"/>
      <c r="LW154"/>
      <c r="LX154"/>
      <c r="LY154"/>
      <c r="LZ154"/>
      <c r="MA154"/>
      <c r="MB154"/>
      <c r="MC154"/>
      <c r="MD154"/>
      <c r="ME154"/>
      <c r="MF154"/>
      <c r="MG154"/>
      <c r="MH154"/>
      <c r="MI154"/>
      <c r="MJ154"/>
      <c r="MK154"/>
      <c r="ML154"/>
      <c r="MM154"/>
      <c r="MN154"/>
      <c r="MO154"/>
      <c r="MP154"/>
      <c r="MQ154"/>
      <c r="MR154"/>
      <c r="MS154"/>
      <c r="MT154"/>
      <c r="MU154"/>
      <c r="MV154"/>
      <c r="MW154"/>
      <c r="MX154"/>
      <c r="MY154"/>
      <c r="MZ154"/>
      <c r="NA154"/>
      <c r="NB154"/>
      <c r="NC154"/>
      <c r="ND154"/>
      <c r="NE154"/>
      <c r="NF154"/>
      <c r="NG154"/>
      <c r="NH154"/>
      <c r="NI154"/>
      <c r="NJ154"/>
      <c r="NK154"/>
      <c r="NL154"/>
      <c r="NM154"/>
      <c r="NN154"/>
      <c r="NO154"/>
      <c r="NP154"/>
      <c r="NQ154"/>
      <c r="NR154"/>
      <c r="NS154"/>
      <c r="NT154"/>
      <c r="NU154"/>
      <c r="NV154"/>
      <c r="NW154"/>
      <c r="NX154"/>
      <c r="NY154"/>
      <c r="NZ154"/>
      <c r="OA154"/>
      <c r="OB154"/>
      <c r="OC154"/>
      <c r="OD154"/>
      <c r="OE154"/>
      <c r="OF154"/>
      <c r="OG154"/>
      <c r="OH154"/>
      <c r="OI154"/>
      <c r="OJ154"/>
      <c r="OK154"/>
      <c r="OL154"/>
      <c r="OM154"/>
      <c r="ON154"/>
      <c r="OO154"/>
      <c r="OP154"/>
      <c r="OQ154"/>
      <c r="OR154"/>
      <c r="OS154"/>
      <c r="OT154"/>
      <c r="OU154"/>
      <c r="OV154"/>
      <c r="OW154"/>
      <c r="OX154"/>
      <c r="OY154"/>
      <c r="OZ154"/>
      <c r="PA154"/>
      <c r="PB154"/>
      <c r="PC154"/>
      <c r="PD154"/>
      <c r="PE154"/>
      <c r="PF154"/>
      <c r="PG154"/>
      <c r="PH154"/>
      <c r="PI154"/>
      <c r="PJ154"/>
      <c r="PK154"/>
      <c r="PL154"/>
      <c r="PM154"/>
      <c r="PN154"/>
      <c r="PO154"/>
      <c r="PP154"/>
      <c r="PQ154"/>
      <c r="PR154"/>
      <c r="PS154"/>
      <c r="PT154"/>
      <c r="PU154"/>
      <c r="PV154"/>
      <c r="PW154"/>
      <c r="PX154"/>
      <c r="PY154"/>
      <c r="PZ154"/>
      <c r="QA154"/>
      <c r="QB154"/>
      <c r="QC154"/>
      <c r="QD154"/>
      <c r="QE154"/>
      <c r="QF154"/>
      <c r="QG154"/>
      <c r="QH154"/>
      <c r="QI154"/>
      <c r="QJ154"/>
      <c r="QK154"/>
      <c r="QL154"/>
      <c r="QM154"/>
      <c r="QN154"/>
      <c r="QO154"/>
      <c r="QP154"/>
      <c r="QQ154"/>
      <c r="QR154"/>
      <c r="QS154"/>
      <c r="QT154"/>
      <c r="QU154"/>
      <c r="QV154"/>
      <c r="QW154"/>
      <c r="QX154"/>
      <c r="QY154"/>
      <c r="QZ154"/>
      <c r="RA154"/>
      <c r="RB154"/>
      <c r="RC154"/>
      <c r="RD154"/>
      <c r="RE154"/>
      <c r="RF154"/>
      <c r="RG154"/>
      <c r="RH154"/>
      <c r="RI154"/>
      <c r="RJ154"/>
      <c r="RK154"/>
      <c r="RL154"/>
      <c r="RM154"/>
      <c r="RN154"/>
      <c r="RO154"/>
      <c r="RP154"/>
      <c r="RQ154"/>
      <c r="RR154"/>
      <c r="RS154"/>
      <c r="RT154"/>
      <c r="RU154"/>
      <c r="RV154"/>
      <c r="RW154"/>
      <c r="RX154"/>
      <c r="RY154"/>
      <c r="RZ154"/>
      <c r="SA154"/>
      <c r="SB154"/>
      <c r="SC154"/>
      <c r="SD154"/>
      <c r="SE154"/>
      <c r="SF154"/>
      <c r="SG154"/>
      <c r="SH154"/>
      <c r="SI154"/>
      <c r="SJ154"/>
      <c r="SK154"/>
      <c r="SL154"/>
      <c r="SM154"/>
      <c r="SN154"/>
      <c r="SO154"/>
      <c r="SP154"/>
      <c r="SQ154"/>
      <c r="SR154"/>
      <c r="SS154"/>
      <c r="ST154"/>
      <c r="SU154"/>
      <c r="SV154"/>
      <c r="SW154"/>
      <c r="SX154"/>
      <c r="SY154"/>
      <c r="SZ154"/>
      <c r="TA154"/>
      <c r="TB154"/>
      <c r="TC154"/>
      <c r="TD154"/>
      <c r="TE154"/>
      <c r="TF154"/>
      <c r="TG154"/>
      <c r="TH154"/>
      <c r="TI154"/>
      <c r="TJ154"/>
      <c r="TK154"/>
      <c r="TL154"/>
      <c r="TM154"/>
      <c r="TN154"/>
      <c r="TO154"/>
      <c r="TP154"/>
      <c r="TQ154"/>
      <c r="TR154"/>
      <c r="TS154"/>
      <c r="TT154"/>
      <c r="TU154"/>
      <c r="TV154"/>
      <c r="TW154"/>
      <c r="TX154"/>
      <c r="TY154"/>
      <c r="TZ154"/>
      <c r="UA154"/>
      <c r="UB154"/>
      <c r="UC154"/>
      <c r="UD154"/>
      <c r="UE154"/>
      <c r="UF154"/>
      <c r="UG154"/>
      <c r="UH154"/>
      <c r="UI154"/>
      <c r="UJ154"/>
      <c r="UK154"/>
      <c r="UL154"/>
      <c r="UM154"/>
      <c r="UN154"/>
      <c r="UO154"/>
      <c r="UP154"/>
      <c r="UQ154"/>
      <c r="UR154"/>
      <c r="US154"/>
      <c r="UT154"/>
      <c r="UU154"/>
      <c r="UV154"/>
      <c r="UW154"/>
      <c r="UX154"/>
      <c r="UY154"/>
      <c r="UZ154"/>
      <c r="VA154"/>
      <c r="VB154"/>
      <c r="VC154"/>
      <c r="VD154"/>
      <c r="VE154"/>
      <c r="VF154"/>
      <c r="VG154"/>
      <c r="VH154"/>
      <c r="VI154"/>
      <c r="VJ154"/>
      <c r="VK154"/>
      <c r="VL154"/>
      <c r="VM154"/>
      <c r="VN154"/>
      <c r="VO154"/>
      <c r="VP154"/>
      <c r="VQ154"/>
      <c r="VR154"/>
      <c r="VS154"/>
      <c r="VT154"/>
      <c r="VU154"/>
      <c r="VV154"/>
      <c r="VW154"/>
      <c r="VX154"/>
      <c r="VY154"/>
      <c r="VZ154"/>
      <c r="WA154"/>
      <c r="WB154"/>
      <c r="WC154"/>
      <c r="WD154"/>
      <c r="WE154"/>
      <c r="WF154"/>
      <c r="WG154"/>
    </row>
    <row r="155" spans="1:605" s="3" customFormat="1" ht="12.75" customHeight="1">
      <c r="A155" s="13" t="str">
        <f>"пром."</f>
        <v>пром.</v>
      </c>
      <c r="B155" s="14" t="s">
        <v>92</v>
      </c>
      <c r="C155" s="15" t="str">
        <f>"20"</f>
        <v>20</v>
      </c>
      <c r="D155" s="15">
        <v>1.32</v>
      </c>
      <c r="E155" s="15">
        <v>0</v>
      </c>
      <c r="F155" s="15">
        <v>0.24</v>
      </c>
      <c r="G155" s="15">
        <v>0.24</v>
      </c>
      <c r="H155" s="15">
        <v>8.34</v>
      </c>
      <c r="I155" s="26">
        <v>38.676000000000002</v>
      </c>
      <c r="J155" s="15">
        <v>0.04</v>
      </c>
      <c r="K155" s="15">
        <v>0</v>
      </c>
      <c r="L155" s="15">
        <v>0</v>
      </c>
      <c r="M155" s="15">
        <v>0</v>
      </c>
      <c r="N155" s="15">
        <v>0.24</v>
      </c>
      <c r="O155" s="15">
        <v>6.44</v>
      </c>
      <c r="P155" s="15">
        <v>1.66</v>
      </c>
      <c r="Q155" s="15">
        <v>0</v>
      </c>
      <c r="R155" s="15">
        <v>0</v>
      </c>
      <c r="S155" s="15">
        <v>0.2</v>
      </c>
      <c r="T155" s="15">
        <v>0.5</v>
      </c>
      <c r="U155" s="15">
        <v>122</v>
      </c>
      <c r="V155" s="15">
        <v>49</v>
      </c>
      <c r="W155" s="15">
        <v>7</v>
      </c>
      <c r="X155" s="15">
        <v>9.4</v>
      </c>
      <c r="Y155" s="15">
        <v>31.6</v>
      </c>
      <c r="Z155" s="15">
        <v>0.78</v>
      </c>
      <c r="AA155" s="15">
        <v>0</v>
      </c>
      <c r="AB155" s="15">
        <v>1</v>
      </c>
      <c r="AC155" s="15">
        <v>0.2</v>
      </c>
      <c r="AD155" s="15">
        <v>0.28000000000000003</v>
      </c>
      <c r="AE155" s="15">
        <v>0.04</v>
      </c>
      <c r="AF155" s="15">
        <v>0.02</v>
      </c>
      <c r="AG155" s="15">
        <v>0.14000000000000001</v>
      </c>
      <c r="AH155" s="15">
        <v>0.4</v>
      </c>
      <c r="AI155" s="15">
        <v>0</v>
      </c>
      <c r="AJ155" s="3">
        <v>0</v>
      </c>
      <c r="AK155" s="3">
        <v>64.400000000000006</v>
      </c>
      <c r="AL155" s="3">
        <v>49.6</v>
      </c>
      <c r="AM155" s="3">
        <v>85.4</v>
      </c>
      <c r="AN155" s="3">
        <v>44.6</v>
      </c>
      <c r="AO155" s="3">
        <v>18.600000000000001</v>
      </c>
      <c r="AP155" s="3">
        <v>39.6</v>
      </c>
      <c r="AQ155" s="3">
        <v>16</v>
      </c>
      <c r="AR155" s="3">
        <v>74.2</v>
      </c>
      <c r="AS155" s="3">
        <v>59.4</v>
      </c>
      <c r="AT155" s="3">
        <v>58.2</v>
      </c>
      <c r="AU155" s="3">
        <v>92.8</v>
      </c>
      <c r="AV155" s="3">
        <v>24.8</v>
      </c>
      <c r="AW155" s="3">
        <v>62</v>
      </c>
      <c r="AX155" s="3">
        <v>311.8</v>
      </c>
      <c r="AY155" s="3">
        <v>0</v>
      </c>
      <c r="AZ155" s="3">
        <v>105.2</v>
      </c>
      <c r="BA155" s="3">
        <v>58.2</v>
      </c>
      <c r="BB155" s="3">
        <v>36</v>
      </c>
      <c r="BC155" s="3">
        <v>26</v>
      </c>
      <c r="BD155" s="3">
        <v>0</v>
      </c>
      <c r="BE155" s="3">
        <v>0</v>
      </c>
      <c r="BF155" s="3">
        <v>0</v>
      </c>
      <c r="BG155" s="3">
        <v>0</v>
      </c>
      <c r="BH155" s="3">
        <v>0</v>
      </c>
      <c r="BI155" s="3">
        <v>0</v>
      </c>
      <c r="BJ155" s="3">
        <v>0</v>
      </c>
      <c r="BK155" s="3">
        <v>0.03</v>
      </c>
      <c r="BL155" s="3">
        <v>0</v>
      </c>
      <c r="BM155" s="3">
        <v>0</v>
      </c>
      <c r="BN155" s="3">
        <v>0</v>
      </c>
      <c r="BO155" s="3">
        <v>0</v>
      </c>
      <c r="BP155" s="3">
        <v>0</v>
      </c>
      <c r="BQ155" s="3">
        <v>0</v>
      </c>
      <c r="BR155" s="3">
        <v>0</v>
      </c>
      <c r="BS155" s="3">
        <v>0.02</v>
      </c>
      <c r="BT155" s="3">
        <v>0</v>
      </c>
      <c r="BU155" s="3">
        <v>0</v>
      </c>
      <c r="BV155" s="3">
        <v>0.1</v>
      </c>
      <c r="BW155" s="3">
        <v>0.02</v>
      </c>
      <c r="BX155" s="3">
        <v>0</v>
      </c>
      <c r="BY155" s="3">
        <v>0</v>
      </c>
      <c r="BZ155" s="3">
        <v>0</v>
      </c>
      <c r="CA155" s="3">
        <v>0</v>
      </c>
      <c r="CB155" s="3">
        <v>9.4</v>
      </c>
      <c r="IV155"/>
      <c r="IW155"/>
      <c r="IX155"/>
      <c r="IY155"/>
      <c r="IZ155"/>
      <c r="JA155"/>
      <c r="JB155"/>
      <c r="JC155"/>
      <c r="JD155"/>
      <c r="JE155"/>
      <c r="JF155"/>
      <c r="JG155"/>
      <c r="JH155"/>
      <c r="JI155"/>
      <c r="JJ155"/>
      <c r="JK155"/>
      <c r="JL155"/>
      <c r="JM155"/>
      <c r="JN155"/>
      <c r="JO155"/>
      <c r="JP155"/>
      <c r="JQ155"/>
      <c r="JR155"/>
      <c r="JS155"/>
      <c r="JT155"/>
      <c r="JU155"/>
      <c r="JV155"/>
      <c r="JW155"/>
      <c r="JX155"/>
      <c r="JY155"/>
      <c r="JZ155"/>
      <c r="KA155"/>
      <c r="KB155"/>
      <c r="KC155"/>
      <c r="KD155"/>
      <c r="KE155"/>
      <c r="KF155"/>
      <c r="KG155"/>
      <c r="KH155"/>
      <c r="KI155"/>
      <c r="KJ155"/>
      <c r="KK155"/>
      <c r="KL155"/>
      <c r="KM155"/>
      <c r="KN155"/>
      <c r="KO155"/>
      <c r="KP155"/>
      <c r="KQ155"/>
      <c r="KR155"/>
      <c r="KS155"/>
      <c r="KT155"/>
      <c r="KU155"/>
      <c r="KV155"/>
      <c r="KW155"/>
      <c r="KX155"/>
      <c r="KY155"/>
      <c r="KZ155"/>
      <c r="LA155"/>
      <c r="LB155"/>
      <c r="LC155"/>
      <c r="LD155"/>
      <c r="LE155"/>
      <c r="LF155"/>
      <c r="LG155"/>
      <c r="LH155"/>
      <c r="LI155"/>
      <c r="LJ155"/>
      <c r="LK155"/>
      <c r="LL155"/>
      <c r="LM155"/>
      <c r="LN155"/>
      <c r="LO155"/>
      <c r="LP155"/>
      <c r="LQ155"/>
      <c r="LR155"/>
      <c r="LS155"/>
      <c r="LT155"/>
      <c r="LU155"/>
      <c r="LV155"/>
      <c r="LW155"/>
      <c r="LX155"/>
      <c r="LY155"/>
      <c r="LZ155"/>
      <c r="MA155"/>
      <c r="MB155"/>
      <c r="MC155"/>
      <c r="MD155"/>
      <c r="ME155"/>
      <c r="MF155"/>
      <c r="MG155"/>
      <c r="MH155"/>
      <c r="MI155"/>
      <c r="MJ155"/>
      <c r="MK155"/>
      <c r="ML155"/>
      <c r="MM155"/>
      <c r="MN155"/>
      <c r="MO155"/>
      <c r="MP155"/>
      <c r="MQ155"/>
      <c r="MR155"/>
      <c r="MS155"/>
      <c r="MT155"/>
      <c r="MU155"/>
      <c r="MV155"/>
      <c r="MW155"/>
      <c r="MX155"/>
      <c r="MY155"/>
      <c r="MZ155"/>
      <c r="NA155"/>
      <c r="NB155"/>
      <c r="NC155"/>
      <c r="ND155"/>
      <c r="NE155"/>
      <c r="NF155"/>
      <c r="NG155"/>
      <c r="NH155"/>
      <c r="NI155"/>
      <c r="NJ155"/>
      <c r="NK155"/>
      <c r="NL155"/>
      <c r="NM155"/>
      <c r="NN155"/>
      <c r="NO155"/>
      <c r="NP155"/>
      <c r="NQ155"/>
      <c r="NR155"/>
      <c r="NS155"/>
      <c r="NT155"/>
      <c r="NU155"/>
      <c r="NV155"/>
      <c r="NW155"/>
      <c r="NX155"/>
      <c r="NY155"/>
      <c r="NZ155"/>
      <c r="OA155"/>
      <c r="OB155"/>
      <c r="OC155"/>
      <c r="OD155"/>
      <c r="OE155"/>
      <c r="OF155"/>
      <c r="OG155"/>
      <c r="OH155"/>
      <c r="OI155"/>
      <c r="OJ155"/>
      <c r="OK155"/>
      <c r="OL155"/>
      <c r="OM155"/>
      <c r="ON155"/>
      <c r="OO155"/>
      <c r="OP155"/>
      <c r="OQ155"/>
      <c r="OR155"/>
      <c r="OS155"/>
      <c r="OT155"/>
      <c r="OU155"/>
      <c r="OV155"/>
      <c r="OW155"/>
      <c r="OX155"/>
      <c r="OY155"/>
      <c r="OZ155"/>
      <c r="PA155"/>
      <c r="PB155"/>
      <c r="PC155"/>
      <c r="PD155"/>
      <c r="PE155"/>
      <c r="PF155"/>
      <c r="PG155"/>
      <c r="PH155"/>
      <c r="PI155"/>
      <c r="PJ155"/>
      <c r="PK155"/>
      <c r="PL155"/>
      <c r="PM155"/>
      <c r="PN155"/>
      <c r="PO155"/>
      <c r="PP155"/>
      <c r="PQ155"/>
      <c r="PR155"/>
      <c r="PS155"/>
      <c r="PT155"/>
      <c r="PU155"/>
      <c r="PV155"/>
      <c r="PW155"/>
      <c r="PX155"/>
      <c r="PY155"/>
      <c r="PZ155"/>
      <c r="QA155"/>
      <c r="QB155"/>
      <c r="QC155"/>
      <c r="QD155"/>
      <c r="QE155"/>
      <c r="QF155"/>
      <c r="QG155"/>
      <c r="QH155"/>
      <c r="QI155"/>
      <c r="QJ155"/>
      <c r="QK155"/>
      <c r="QL155"/>
      <c r="QM155"/>
      <c r="QN155"/>
      <c r="QO155"/>
      <c r="QP155"/>
      <c r="QQ155"/>
      <c r="QR155"/>
      <c r="QS155"/>
      <c r="QT155"/>
      <c r="QU155"/>
      <c r="QV155"/>
      <c r="QW155"/>
      <c r="QX155"/>
      <c r="QY155"/>
      <c r="QZ155"/>
      <c r="RA155"/>
      <c r="RB155"/>
      <c r="RC155"/>
      <c r="RD155"/>
      <c r="RE155"/>
      <c r="RF155"/>
      <c r="RG155"/>
      <c r="RH155"/>
      <c r="RI155"/>
      <c r="RJ155"/>
      <c r="RK155"/>
      <c r="RL155"/>
      <c r="RM155"/>
      <c r="RN155"/>
      <c r="RO155"/>
      <c r="RP155"/>
      <c r="RQ155"/>
      <c r="RR155"/>
      <c r="RS155"/>
      <c r="RT155"/>
      <c r="RU155"/>
      <c r="RV155"/>
      <c r="RW155"/>
      <c r="RX155"/>
      <c r="RY155"/>
      <c r="RZ155"/>
      <c r="SA155"/>
      <c r="SB155"/>
      <c r="SC155"/>
      <c r="SD155"/>
      <c r="SE155"/>
      <c r="SF155"/>
      <c r="SG155"/>
      <c r="SH155"/>
      <c r="SI155"/>
      <c r="SJ155"/>
      <c r="SK155"/>
      <c r="SL155"/>
      <c r="SM155"/>
      <c r="SN155"/>
      <c r="SO155"/>
      <c r="SP155"/>
      <c r="SQ155"/>
      <c r="SR155"/>
      <c r="SS155"/>
      <c r="ST155"/>
      <c r="SU155"/>
      <c r="SV155"/>
      <c r="SW155"/>
      <c r="SX155"/>
      <c r="SY155"/>
      <c r="SZ155"/>
      <c r="TA155"/>
      <c r="TB155"/>
      <c r="TC155"/>
      <c r="TD155"/>
      <c r="TE155"/>
      <c r="TF155"/>
      <c r="TG155"/>
      <c r="TH155"/>
      <c r="TI155"/>
      <c r="TJ155"/>
      <c r="TK155"/>
      <c r="TL155"/>
      <c r="TM155"/>
      <c r="TN155"/>
      <c r="TO155"/>
      <c r="TP155"/>
      <c r="TQ155"/>
      <c r="TR155"/>
      <c r="TS155"/>
      <c r="TT155"/>
      <c r="TU155"/>
      <c r="TV155"/>
      <c r="TW155"/>
      <c r="TX155"/>
      <c r="TY155"/>
      <c r="TZ155"/>
      <c r="UA155"/>
      <c r="UB155"/>
      <c r="UC155"/>
      <c r="UD155"/>
      <c r="UE155"/>
      <c r="UF155"/>
      <c r="UG155"/>
      <c r="UH155"/>
      <c r="UI155"/>
      <c r="UJ155"/>
      <c r="UK155"/>
      <c r="UL155"/>
      <c r="UM155"/>
      <c r="UN155"/>
      <c r="UO155"/>
      <c r="UP155"/>
      <c r="UQ155"/>
      <c r="UR155"/>
      <c r="US155"/>
      <c r="UT155"/>
      <c r="UU155"/>
      <c r="UV155"/>
      <c r="UW155"/>
      <c r="UX155"/>
      <c r="UY155"/>
      <c r="UZ155"/>
      <c r="VA155"/>
      <c r="VB155"/>
      <c r="VC155"/>
      <c r="VD155"/>
      <c r="VE155"/>
      <c r="VF155"/>
      <c r="VG155"/>
      <c r="VH155"/>
      <c r="VI155"/>
      <c r="VJ155"/>
      <c r="VK155"/>
      <c r="VL155"/>
      <c r="VM155"/>
      <c r="VN155"/>
      <c r="VO155"/>
      <c r="VP155"/>
      <c r="VQ155"/>
      <c r="VR155"/>
      <c r="VS155"/>
      <c r="VT155"/>
      <c r="VU155"/>
      <c r="VV155"/>
      <c r="VW155"/>
      <c r="VX155"/>
      <c r="VY155"/>
      <c r="VZ155"/>
      <c r="WA155"/>
      <c r="WB155"/>
      <c r="WC155"/>
      <c r="WD155"/>
      <c r="WE155"/>
      <c r="WF155"/>
      <c r="WG155"/>
    </row>
    <row r="156" spans="1:605" s="19" customFormat="1" ht="12.75" customHeight="1">
      <c r="A156" s="16"/>
      <c r="B156" s="17" t="s">
        <v>103</v>
      </c>
      <c r="C156" s="18"/>
      <c r="D156" s="18">
        <v>25.37</v>
      </c>
      <c r="E156" s="18">
        <v>12.66</v>
      </c>
      <c r="F156" s="18">
        <v>23.8</v>
      </c>
      <c r="G156" s="18">
        <v>11.67</v>
      </c>
      <c r="H156" s="18">
        <v>100.24</v>
      </c>
      <c r="I156" s="27">
        <v>694.41</v>
      </c>
      <c r="J156" s="18">
        <v>9.1199999999999992</v>
      </c>
      <c r="K156" s="18">
        <v>7.14</v>
      </c>
      <c r="L156" s="18">
        <v>0</v>
      </c>
      <c r="M156" s="18">
        <v>0</v>
      </c>
      <c r="N156" s="18">
        <v>41.11</v>
      </c>
      <c r="O156" s="18">
        <v>48.39</v>
      </c>
      <c r="P156" s="18">
        <v>10.73</v>
      </c>
      <c r="Q156" s="18">
        <v>0</v>
      </c>
      <c r="R156" s="18">
        <v>0</v>
      </c>
      <c r="S156" s="18">
        <v>0.86</v>
      </c>
      <c r="T156" s="18">
        <v>9.39</v>
      </c>
      <c r="U156" s="18">
        <v>563.29999999999995</v>
      </c>
      <c r="V156" s="18">
        <v>1967.5</v>
      </c>
      <c r="W156" s="18">
        <v>305.92</v>
      </c>
      <c r="X156" s="18">
        <v>171.95</v>
      </c>
      <c r="Y156" s="18">
        <v>412.92</v>
      </c>
      <c r="Z156" s="18">
        <v>12.05</v>
      </c>
      <c r="AA156" s="18">
        <v>981.12</v>
      </c>
      <c r="AB156" s="18">
        <v>6948.3</v>
      </c>
      <c r="AC156" s="18">
        <v>1445.23</v>
      </c>
      <c r="AD156" s="18">
        <v>8.76</v>
      </c>
      <c r="AE156" s="18">
        <v>0.72</v>
      </c>
      <c r="AF156" s="18">
        <v>0.88</v>
      </c>
      <c r="AG156" s="18">
        <v>8.25</v>
      </c>
      <c r="AH156" s="18">
        <v>14.27</v>
      </c>
      <c r="AI156" s="18">
        <v>32.64</v>
      </c>
      <c r="AJ156" s="19">
        <v>0</v>
      </c>
      <c r="AK156" s="19">
        <v>1087.43</v>
      </c>
      <c r="AL156" s="19">
        <v>956.14</v>
      </c>
      <c r="AM156" s="19">
        <v>1627.59</v>
      </c>
      <c r="AN156" s="19">
        <v>2199.11</v>
      </c>
      <c r="AO156" s="19">
        <v>402.18</v>
      </c>
      <c r="AP156" s="19">
        <v>877.77</v>
      </c>
      <c r="AQ156" s="19">
        <v>268.81</v>
      </c>
      <c r="AR156" s="19">
        <v>970.66</v>
      </c>
      <c r="AS156" s="19">
        <v>1082.95</v>
      </c>
      <c r="AT156" s="19">
        <v>1394.3</v>
      </c>
      <c r="AU156" s="19">
        <v>1883.09</v>
      </c>
      <c r="AV156" s="19">
        <v>609.69000000000005</v>
      </c>
      <c r="AW156" s="19">
        <v>958.39</v>
      </c>
      <c r="AX156" s="19">
        <v>3689.36</v>
      </c>
      <c r="AY156" s="19">
        <v>179.23</v>
      </c>
      <c r="AZ156" s="19">
        <v>827.51</v>
      </c>
      <c r="BA156" s="19">
        <v>818.77</v>
      </c>
      <c r="BB156" s="19">
        <v>746.39</v>
      </c>
      <c r="BC156" s="19">
        <v>299</v>
      </c>
      <c r="BD156" s="19">
        <v>0.1</v>
      </c>
      <c r="BE156" s="19">
        <v>0.04</v>
      </c>
      <c r="BF156" s="19">
        <v>0.02</v>
      </c>
      <c r="BG156" s="19">
        <v>0.06</v>
      </c>
      <c r="BH156" s="19">
        <v>0.06</v>
      </c>
      <c r="BI156" s="19">
        <v>0.31</v>
      </c>
      <c r="BJ156" s="19">
        <v>0</v>
      </c>
      <c r="BK156" s="19">
        <v>1.85</v>
      </c>
      <c r="BL156" s="19">
        <v>0</v>
      </c>
      <c r="BM156" s="19">
        <v>0.77</v>
      </c>
      <c r="BN156" s="19">
        <v>0.04</v>
      </c>
      <c r="BO156" s="19">
        <v>7.0000000000000007E-2</v>
      </c>
      <c r="BP156" s="19">
        <v>0</v>
      </c>
      <c r="BQ156" s="19">
        <v>0.05</v>
      </c>
      <c r="BR156" s="19">
        <v>0.12</v>
      </c>
      <c r="BS156" s="19">
        <v>3.51</v>
      </c>
      <c r="BT156" s="19">
        <v>0</v>
      </c>
      <c r="BU156" s="19">
        <v>0</v>
      </c>
      <c r="BV156" s="19">
        <v>6.61</v>
      </c>
      <c r="BW156" s="19">
        <v>0.57999999999999996</v>
      </c>
      <c r="BX156" s="19">
        <v>0</v>
      </c>
      <c r="BY156" s="19">
        <v>0</v>
      </c>
      <c r="BZ156" s="19">
        <v>0</v>
      </c>
      <c r="CA156" s="19">
        <v>0</v>
      </c>
      <c r="CB156" s="19">
        <v>696.54</v>
      </c>
      <c r="IV156"/>
      <c r="IW156"/>
      <c r="IX156"/>
      <c r="IY156"/>
      <c r="IZ156"/>
      <c r="JA156"/>
      <c r="JB156"/>
      <c r="JC156"/>
      <c r="JD156"/>
      <c r="JE156"/>
      <c r="JF156"/>
      <c r="JG156"/>
      <c r="JH156"/>
      <c r="JI156"/>
      <c r="JJ156"/>
      <c r="JK156"/>
      <c r="JL156"/>
      <c r="JM156"/>
      <c r="JN156"/>
      <c r="JO156"/>
      <c r="JP156"/>
      <c r="JQ156"/>
      <c r="JR156"/>
      <c r="JS156"/>
      <c r="JT156"/>
      <c r="JU156"/>
      <c r="JV156"/>
      <c r="JW156"/>
      <c r="JX156"/>
      <c r="JY156"/>
      <c r="JZ156"/>
      <c r="KA156"/>
      <c r="KB156"/>
      <c r="KC156"/>
      <c r="KD156"/>
      <c r="KE156"/>
      <c r="KF156"/>
      <c r="KG156"/>
      <c r="KH156"/>
      <c r="KI156"/>
      <c r="KJ156"/>
      <c r="KK156"/>
      <c r="KL156"/>
      <c r="KM156"/>
      <c r="KN156"/>
      <c r="KO156"/>
      <c r="KP156"/>
      <c r="KQ156"/>
      <c r="KR156"/>
      <c r="KS156"/>
      <c r="KT156"/>
      <c r="KU156"/>
      <c r="KV156"/>
      <c r="KW156"/>
      <c r="KX156"/>
      <c r="KY156"/>
      <c r="KZ156"/>
      <c r="LA156"/>
      <c r="LB156"/>
      <c r="LC156"/>
      <c r="LD156"/>
      <c r="LE156"/>
      <c r="LF156"/>
      <c r="LG156"/>
      <c r="LH156"/>
      <c r="LI156"/>
      <c r="LJ156"/>
      <c r="LK156"/>
      <c r="LL156"/>
      <c r="LM156"/>
      <c r="LN156"/>
      <c r="LO156"/>
      <c r="LP156"/>
      <c r="LQ156"/>
      <c r="LR156"/>
      <c r="LS156"/>
      <c r="LT156"/>
      <c r="LU156"/>
      <c r="LV156"/>
      <c r="LW156"/>
      <c r="LX156"/>
      <c r="LY156"/>
      <c r="LZ156"/>
      <c r="MA156"/>
      <c r="MB156"/>
      <c r="MC156"/>
      <c r="MD156"/>
      <c r="ME156"/>
      <c r="MF156"/>
      <c r="MG156"/>
      <c r="MH156"/>
      <c r="MI156"/>
      <c r="MJ156"/>
      <c r="MK156"/>
      <c r="ML156"/>
      <c r="MM156"/>
      <c r="MN156"/>
      <c r="MO156"/>
      <c r="MP156"/>
      <c r="MQ156"/>
      <c r="MR156"/>
      <c r="MS156"/>
      <c r="MT156"/>
      <c r="MU156"/>
      <c r="MV156"/>
      <c r="MW156"/>
      <c r="MX156"/>
      <c r="MY156"/>
      <c r="MZ156"/>
      <c r="NA156"/>
      <c r="NB156"/>
      <c r="NC156"/>
      <c r="ND156"/>
      <c r="NE156"/>
      <c r="NF156"/>
      <c r="NG156"/>
      <c r="NH156"/>
      <c r="NI156"/>
      <c r="NJ156"/>
      <c r="NK156"/>
      <c r="NL156"/>
      <c r="NM156"/>
      <c r="NN156"/>
      <c r="NO156"/>
      <c r="NP156"/>
      <c r="NQ156"/>
      <c r="NR156"/>
      <c r="NS156"/>
      <c r="NT156"/>
      <c r="NU156"/>
      <c r="NV156"/>
      <c r="NW156"/>
      <c r="NX156"/>
      <c r="NY156"/>
      <c r="NZ156"/>
      <c r="OA156"/>
      <c r="OB156"/>
      <c r="OC156"/>
      <c r="OD156"/>
      <c r="OE156"/>
      <c r="OF156"/>
      <c r="OG156"/>
      <c r="OH156"/>
      <c r="OI156"/>
      <c r="OJ156"/>
      <c r="OK156"/>
      <c r="OL156"/>
      <c r="OM156"/>
      <c r="ON156"/>
      <c r="OO156"/>
      <c r="OP156"/>
      <c r="OQ156"/>
      <c r="OR156"/>
      <c r="OS156"/>
      <c r="OT156"/>
      <c r="OU156"/>
      <c r="OV156"/>
      <c r="OW156"/>
      <c r="OX156"/>
      <c r="OY156"/>
      <c r="OZ156"/>
      <c r="PA156"/>
      <c r="PB156"/>
      <c r="PC156"/>
      <c r="PD156"/>
      <c r="PE156"/>
      <c r="PF156"/>
      <c r="PG156"/>
      <c r="PH156"/>
      <c r="PI156"/>
      <c r="PJ156"/>
      <c r="PK156"/>
      <c r="PL156"/>
      <c r="PM156"/>
      <c r="PN156"/>
      <c r="PO156"/>
      <c r="PP156"/>
      <c r="PQ156"/>
      <c r="PR156"/>
      <c r="PS156"/>
      <c r="PT156"/>
      <c r="PU156"/>
      <c r="PV156"/>
      <c r="PW156"/>
      <c r="PX156"/>
      <c r="PY156"/>
      <c r="PZ156"/>
      <c r="QA156"/>
      <c r="QB156"/>
      <c r="QC156"/>
      <c r="QD156"/>
      <c r="QE156"/>
      <c r="QF156"/>
      <c r="QG156"/>
      <c r="QH156"/>
      <c r="QI156"/>
      <c r="QJ156"/>
      <c r="QK156"/>
      <c r="QL156"/>
      <c r="QM156"/>
      <c r="QN156"/>
      <c r="QO156"/>
      <c r="QP156"/>
      <c r="QQ156"/>
      <c r="QR156"/>
      <c r="QS156"/>
      <c r="QT156"/>
      <c r="QU156"/>
      <c r="QV156"/>
      <c r="QW156"/>
      <c r="QX156"/>
      <c r="QY156"/>
      <c r="QZ156"/>
      <c r="RA156"/>
      <c r="RB156"/>
      <c r="RC156"/>
      <c r="RD156"/>
      <c r="RE156"/>
      <c r="RF156"/>
      <c r="RG156"/>
      <c r="RH156"/>
      <c r="RI156"/>
      <c r="RJ156"/>
      <c r="RK156"/>
      <c r="RL156"/>
      <c r="RM156"/>
      <c r="RN156"/>
      <c r="RO156"/>
      <c r="RP156"/>
      <c r="RQ156"/>
      <c r="RR156"/>
      <c r="RS156"/>
      <c r="RT156"/>
      <c r="RU156"/>
      <c r="RV156"/>
      <c r="RW156"/>
      <c r="RX156"/>
      <c r="RY156"/>
      <c r="RZ156"/>
      <c r="SA156"/>
      <c r="SB156"/>
      <c r="SC156"/>
      <c r="SD156"/>
      <c r="SE156"/>
      <c r="SF156"/>
      <c r="SG156"/>
      <c r="SH156"/>
      <c r="SI156"/>
      <c r="SJ156"/>
      <c r="SK156"/>
      <c r="SL156"/>
      <c r="SM156"/>
      <c r="SN156"/>
      <c r="SO156"/>
      <c r="SP156"/>
      <c r="SQ156"/>
      <c r="SR156"/>
      <c r="SS156"/>
      <c r="ST156"/>
      <c r="SU156"/>
      <c r="SV156"/>
      <c r="SW156"/>
      <c r="SX156"/>
      <c r="SY156"/>
      <c r="SZ156"/>
      <c r="TA156"/>
      <c r="TB156"/>
      <c r="TC156"/>
      <c r="TD156"/>
      <c r="TE156"/>
      <c r="TF156"/>
      <c r="TG156"/>
      <c r="TH156"/>
      <c r="TI156"/>
      <c r="TJ156"/>
      <c r="TK156"/>
      <c r="TL156"/>
      <c r="TM156"/>
      <c r="TN156"/>
      <c r="TO156"/>
      <c r="TP156"/>
      <c r="TQ156"/>
      <c r="TR156"/>
      <c r="TS156"/>
      <c r="TT156"/>
      <c r="TU156"/>
      <c r="TV156"/>
      <c r="TW156"/>
      <c r="TX156"/>
      <c r="TY156"/>
      <c r="TZ156"/>
      <c r="UA156"/>
      <c r="UB156"/>
      <c r="UC156"/>
      <c r="UD156"/>
      <c r="UE156"/>
      <c r="UF156"/>
      <c r="UG156"/>
      <c r="UH156"/>
      <c r="UI156"/>
      <c r="UJ156"/>
      <c r="UK156"/>
      <c r="UL156"/>
      <c r="UM156"/>
      <c r="UN156"/>
      <c r="UO156"/>
      <c r="UP156"/>
      <c r="UQ156"/>
      <c r="UR156"/>
      <c r="US156"/>
      <c r="UT156"/>
      <c r="UU156"/>
      <c r="UV156"/>
      <c r="UW156"/>
      <c r="UX156"/>
      <c r="UY156"/>
      <c r="UZ156"/>
      <c r="VA156"/>
      <c r="VB156"/>
      <c r="VC156"/>
      <c r="VD156"/>
      <c r="VE156"/>
      <c r="VF156"/>
      <c r="VG156"/>
      <c r="VH156"/>
      <c r="VI156"/>
      <c r="VJ156"/>
      <c r="VK156"/>
      <c r="VL156"/>
      <c r="VM156"/>
      <c r="VN156"/>
      <c r="VO156"/>
      <c r="VP156"/>
      <c r="VQ156"/>
      <c r="VR156"/>
      <c r="VS156"/>
      <c r="VT156"/>
      <c r="VU156"/>
      <c r="VV156"/>
      <c r="VW156"/>
      <c r="VX156"/>
      <c r="VY156"/>
      <c r="VZ156"/>
      <c r="WA156"/>
      <c r="WB156"/>
      <c r="WC156"/>
      <c r="WD156"/>
      <c r="WE156"/>
      <c r="WF156"/>
      <c r="WG156"/>
    </row>
    <row r="157" spans="1:605" s="19" customFormat="1" ht="12.75" customHeight="1">
      <c r="A157" s="16"/>
      <c r="B157" s="17" t="s">
        <v>94</v>
      </c>
      <c r="C157" s="18"/>
      <c r="D157" s="18">
        <f>SUM(D147+D156)</f>
        <v>55.56</v>
      </c>
      <c r="E157" s="18">
        <f t="shared" ref="E157:BP157" si="17">SUM(E147+E156)</f>
        <v>31.94</v>
      </c>
      <c r="F157" s="18">
        <f t="shared" si="17"/>
        <v>56.400000000000006</v>
      </c>
      <c r="G157" s="18">
        <f t="shared" si="17"/>
        <v>16.03</v>
      </c>
      <c r="H157" s="18">
        <f t="shared" si="17"/>
        <v>197.93</v>
      </c>
      <c r="I157" s="27">
        <f t="shared" si="17"/>
        <v>1485.54</v>
      </c>
      <c r="J157" s="18">
        <f t="shared" si="17"/>
        <v>24.82</v>
      </c>
      <c r="K157" s="18">
        <f t="shared" si="17"/>
        <v>9.09</v>
      </c>
      <c r="L157" s="18">
        <f t="shared" si="17"/>
        <v>0</v>
      </c>
      <c r="M157" s="18">
        <f t="shared" si="17"/>
        <v>0</v>
      </c>
      <c r="N157" s="18">
        <f t="shared" si="17"/>
        <v>69.650000000000006</v>
      </c>
      <c r="O157" s="18">
        <f t="shared" si="17"/>
        <v>109.82</v>
      </c>
      <c r="P157" s="18">
        <f t="shared" si="17"/>
        <v>18.45</v>
      </c>
      <c r="Q157" s="18">
        <f t="shared" si="17"/>
        <v>0</v>
      </c>
      <c r="R157" s="18">
        <f t="shared" si="17"/>
        <v>0</v>
      </c>
      <c r="S157" s="18">
        <f t="shared" si="17"/>
        <v>1.26</v>
      </c>
      <c r="T157" s="18">
        <f t="shared" si="17"/>
        <v>15.22</v>
      </c>
      <c r="U157" s="18">
        <f t="shared" si="17"/>
        <v>1676.85</v>
      </c>
      <c r="V157" s="18">
        <f t="shared" si="17"/>
        <v>2521.48</v>
      </c>
      <c r="W157" s="18">
        <f t="shared" si="17"/>
        <v>588.69000000000005</v>
      </c>
      <c r="X157" s="18">
        <f t="shared" si="17"/>
        <v>240.10999999999999</v>
      </c>
      <c r="Y157" s="18">
        <f t="shared" si="17"/>
        <v>864.25</v>
      </c>
      <c r="Z157" s="18">
        <f t="shared" si="17"/>
        <v>16.760000000000002</v>
      </c>
      <c r="AA157" s="18">
        <f t="shared" si="17"/>
        <v>1374.3899999999999</v>
      </c>
      <c r="AB157" s="18">
        <f t="shared" si="17"/>
        <v>7245.33</v>
      </c>
      <c r="AC157" s="18">
        <f t="shared" si="17"/>
        <v>1885.77</v>
      </c>
      <c r="AD157" s="18">
        <f t="shared" si="17"/>
        <v>12.6</v>
      </c>
      <c r="AE157" s="18">
        <f t="shared" si="17"/>
        <v>1.3399999999999999</v>
      </c>
      <c r="AF157" s="18">
        <f t="shared" si="17"/>
        <v>1.9300000000000002</v>
      </c>
      <c r="AG157" s="18">
        <f t="shared" si="17"/>
        <v>13.32</v>
      </c>
      <c r="AH157" s="18">
        <f t="shared" si="17"/>
        <v>23.96</v>
      </c>
      <c r="AI157" s="18">
        <f t="shared" si="17"/>
        <v>48.22</v>
      </c>
      <c r="AJ157" s="18">
        <f t="shared" si="17"/>
        <v>0</v>
      </c>
      <c r="AK157" s="18">
        <f t="shared" si="17"/>
        <v>2670.52</v>
      </c>
      <c r="AL157" s="18">
        <f t="shared" si="17"/>
        <v>2326.4499999999998</v>
      </c>
      <c r="AM157" s="18">
        <f t="shared" si="17"/>
        <v>4026.42</v>
      </c>
      <c r="AN157" s="18">
        <f t="shared" si="17"/>
        <v>3842.82</v>
      </c>
      <c r="AO157" s="18">
        <f t="shared" si="17"/>
        <v>1114.1400000000001</v>
      </c>
      <c r="AP157" s="18">
        <f t="shared" si="17"/>
        <v>2085.2200000000003</v>
      </c>
      <c r="AQ157" s="18">
        <f t="shared" si="17"/>
        <v>670.88</v>
      </c>
      <c r="AR157" s="18">
        <f t="shared" si="17"/>
        <v>2423.36</v>
      </c>
      <c r="AS157" s="18">
        <f t="shared" si="17"/>
        <v>2231</v>
      </c>
      <c r="AT157" s="18">
        <f t="shared" si="17"/>
        <v>2832.26</v>
      </c>
      <c r="AU157" s="18">
        <f t="shared" si="17"/>
        <v>3807.43</v>
      </c>
      <c r="AV157" s="18">
        <f t="shared" si="17"/>
        <v>1202.43</v>
      </c>
      <c r="AW157" s="18">
        <f t="shared" si="17"/>
        <v>1826.53</v>
      </c>
      <c r="AX157" s="18">
        <f t="shared" si="17"/>
        <v>8595.77</v>
      </c>
      <c r="AY157" s="18">
        <f t="shared" si="17"/>
        <v>194.04</v>
      </c>
      <c r="AZ157" s="18">
        <f t="shared" si="17"/>
        <v>2239.59</v>
      </c>
      <c r="BA157" s="18">
        <f t="shared" si="17"/>
        <v>2339.71</v>
      </c>
      <c r="BB157" s="18">
        <f t="shared" si="17"/>
        <v>1818.7800000000002</v>
      </c>
      <c r="BC157" s="18">
        <f t="shared" si="17"/>
        <v>856.81</v>
      </c>
      <c r="BD157" s="18">
        <f t="shared" si="17"/>
        <v>0.55000000000000004</v>
      </c>
      <c r="BE157" s="18">
        <f t="shared" si="17"/>
        <v>0.25</v>
      </c>
      <c r="BF157" s="18">
        <f t="shared" si="17"/>
        <v>0.13</v>
      </c>
      <c r="BG157" s="18">
        <f t="shared" si="17"/>
        <v>0.32</v>
      </c>
      <c r="BH157" s="18">
        <f t="shared" si="17"/>
        <v>0.36</v>
      </c>
      <c r="BI157" s="18">
        <f t="shared" si="17"/>
        <v>1.6600000000000001</v>
      </c>
      <c r="BJ157" s="18">
        <f t="shared" si="17"/>
        <v>0</v>
      </c>
      <c r="BK157" s="18">
        <f t="shared" si="17"/>
        <v>5.9399999999999995</v>
      </c>
      <c r="BL157" s="18">
        <f t="shared" si="17"/>
        <v>0</v>
      </c>
      <c r="BM157" s="18">
        <f t="shared" si="17"/>
        <v>2.09</v>
      </c>
      <c r="BN157" s="18">
        <f t="shared" si="17"/>
        <v>0.05</v>
      </c>
      <c r="BO157" s="18">
        <f t="shared" si="17"/>
        <v>9.0000000000000011E-2</v>
      </c>
      <c r="BP157" s="18">
        <f t="shared" si="17"/>
        <v>0</v>
      </c>
      <c r="BQ157" s="18">
        <f t="shared" ref="BQ157:EB157" si="18">SUM(BQ147+BQ156)</f>
        <v>0.31</v>
      </c>
      <c r="BR157" s="18">
        <f t="shared" si="18"/>
        <v>0.52</v>
      </c>
      <c r="BS157" s="18">
        <f t="shared" si="18"/>
        <v>7.68</v>
      </c>
      <c r="BT157" s="18">
        <f t="shared" si="18"/>
        <v>0</v>
      </c>
      <c r="BU157" s="18">
        <f t="shared" si="18"/>
        <v>0</v>
      </c>
      <c r="BV157" s="18">
        <f t="shared" si="18"/>
        <v>8.7900000000000009</v>
      </c>
      <c r="BW157" s="18">
        <f t="shared" si="18"/>
        <v>0.62</v>
      </c>
      <c r="BX157" s="18">
        <f t="shared" si="18"/>
        <v>0</v>
      </c>
      <c r="BY157" s="18">
        <f t="shared" si="18"/>
        <v>0</v>
      </c>
      <c r="BZ157" s="18">
        <f t="shared" si="18"/>
        <v>0</v>
      </c>
      <c r="CA157" s="18">
        <f t="shared" si="18"/>
        <v>0</v>
      </c>
      <c r="CB157" s="18">
        <f t="shared" si="18"/>
        <v>1110.3799999999999</v>
      </c>
      <c r="CC157" s="18">
        <f t="shared" si="18"/>
        <v>0</v>
      </c>
      <c r="CD157" s="18">
        <f t="shared" si="18"/>
        <v>0</v>
      </c>
      <c r="CE157" s="18">
        <f t="shared" si="18"/>
        <v>0</v>
      </c>
      <c r="CF157" s="18">
        <f t="shared" si="18"/>
        <v>0</v>
      </c>
      <c r="CG157" s="18">
        <f t="shared" si="18"/>
        <v>0</v>
      </c>
      <c r="CH157" s="18">
        <f t="shared" si="18"/>
        <v>0</v>
      </c>
      <c r="CI157" s="18">
        <f t="shared" si="18"/>
        <v>0</v>
      </c>
      <c r="CJ157" s="18">
        <f t="shared" si="18"/>
        <v>0</v>
      </c>
      <c r="CK157" s="18">
        <f t="shared" si="18"/>
        <v>0</v>
      </c>
      <c r="CL157" s="18">
        <f t="shared" si="18"/>
        <v>0</v>
      </c>
      <c r="CM157" s="18">
        <f t="shared" si="18"/>
        <v>0</v>
      </c>
      <c r="CN157" s="18">
        <f t="shared" si="18"/>
        <v>0</v>
      </c>
      <c r="CO157" s="18">
        <f t="shared" si="18"/>
        <v>0</v>
      </c>
      <c r="CP157" s="18">
        <f t="shared" si="18"/>
        <v>0</v>
      </c>
      <c r="CQ157" s="18">
        <f t="shared" si="18"/>
        <v>0</v>
      </c>
      <c r="CR157" s="18">
        <f t="shared" si="18"/>
        <v>0</v>
      </c>
      <c r="CS157" s="18">
        <f t="shared" si="18"/>
        <v>0</v>
      </c>
      <c r="CT157" s="18">
        <f t="shared" si="18"/>
        <v>0</v>
      </c>
      <c r="CU157" s="18">
        <f t="shared" si="18"/>
        <v>0</v>
      </c>
      <c r="CV157" s="18">
        <f t="shared" si="18"/>
        <v>0</v>
      </c>
      <c r="CW157" s="18">
        <f t="shared" si="18"/>
        <v>0</v>
      </c>
      <c r="CX157" s="18">
        <f t="shared" si="18"/>
        <v>0</v>
      </c>
      <c r="CY157" s="18">
        <f t="shared" si="18"/>
        <v>0</v>
      </c>
      <c r="CZ157" s="18">
        <f t="shared" si="18"/>
        <v>0</v>
      </c>
      <c r="DA157" s="18">
        <f t="shared" si="18"/>
        <v>0</v>
      </c>
      <c r="DB157" s="18">
        <f t="shared" si="18"/>
        <v>0</v>
      </c>
      <c r="DC157" s="18">
        <f t="shared" si="18"/>
        <v>0</v>
      </c>
      <c r="DD157" s="18">
        <f t="shared" si="18"/>
        <v>0</v>
      </c>
      <c r="DE157" s="18">
        <f t="shared" si="18"/>
        <v>0</v>
      </c>
      <c r="DF157" s="18">
        <f t="shared" si="18"/>
        <v>0</v>
      </c>
      <c r="DG157" s="18">
        <f t="shared" si="18"/>
        <v>0</v>
      </c>
      <c r="DH157" s="18">
        <f t="shared" si="18"/>
        <v>0</v>
      </c>
      <c r="DI157" s="18">
        <f t="shared" si="18"/>
        <v>0</v>
      </c>
      <c r="DJ157" s="18">
        <f t="shared" si="18"/>
        <v>0</v>
      </c>
      <c r="DK157" s="18">
        <f t="shared" si="18"/>
        <v>0</v>
      </c>
      <c r="DL157" s="18">
        <f t="shared" si="18"/>
        <v>0</v>
      </c>
      <c r="DM157" s="18">
        <f t="shared" si="18"/>
        <v>0</v>
      </c>
      <c r="DN157" s="18">
        <f t="shared" si="18"/>
        <v>0</v>
      </c>
      <c r="DO157" s="18">
        <f t="shared" si="18"/>
        <v>0</v>
      </c>
      <c r="DP157" s="18">
        <f t="shared" si="18"/>
        <v>0</v>
      </c>
      <c r="DQ157" s="18">
        <f t="shared" si="18"/>
        <v>0</v>
      </c>
      <c r="DR157" s="18">
        <f t="shared" si="18"/>
        <v>0</v>
      </c>
      <c r="DS157" s="18">
        <f t="shared" si="18"/>
        <v>0</v>
      </c>
      <c r="DT157" s="18">
        <f t="shared" si="18"/>
        <v>0</v>
      </c>
      <c r="DU157" s="18">
        <f t="shared" si="18"/>
        <v>0</v>
      </c>
      <c r="DV157" s="18">
        <f t="shared" si="18"/>
        <v>0</v>
      </c>
      <c r="DW157" s="18">
        <f t="shared" si="18"/>
        <v>0</v>
      </c>
      <c r="DX157" s="18">
        <f t="shared" si="18"/>
        <v>0</v>
      </c>
      <c r="DY157" s="18">
        <f t="shared" si="18"/>
        <v>0</v>
      </c>
      <c r="DZ157" s="18">
        <f t="shared" si="18"/>
        <v>0</v>
      </c>
      <c r="EA157" s="18">
        <f t="shared" si="18"/>
        <v>0</v>
      </c>
      <c r="EB157" s="18">
        <f t="shared" si="18"/>
        <v>0</v>
      </c>
      <c r="EC157" s="18">
        <f t="shared" ref="EC157:GN157" si="19">SUM(EC147+EC156)</f>
        <v>0</v>
      </c>
      <c r="ED157" s="18">
        <f t="shared" si="19"/>
        <v>0</v>
      </c>
      <c r="EE157" s="18">
        <f t="shared" si="19"/>
        <v>0</v>
      </c>
      <c r="EF157" s="18">
        <f t="shared" si="19"/>
        <v>0</v>
      </c>
      <c r="EG157" s="18">
        <f t="shared" si="19"/>
        <v>0</v>
      </c>
      <c r="EH157" s="18">
        <f t="shared" si="19"/>
        <v>0</v>
      </c>
      <c r="EI157" s="18">
        <f t="shared" si="19"/>
        <v>0</v>
      </c>
      <c r="EJ157" s="18">
        <f t="shared" si="19"/>
        <v>0</v>
      </c>
      <c r="EK157" s="18">
        <f t="shared" si="19"/>
        <v>0</v>
      </c>
      <c r="EL157" s="18">
        <f t="shared" si="19"/>
        <v>0</v>
      </c>
      <c r="EM157" s="18">
        <f t="shared" si="19"/>
        <v>0</v>
      </c>
      <c r="EN157" s="18">
        <f t="shared" si="19"/>
        <v>0</v>
      </c>
      <c r="EO157" s="18">
        <f t="shared" si="19"/>
        <v>0</v>
      </c>
      <c r="EP157" s="18">
        <f t="shared" si="19"/>
        <v>0</v>
      </c>
      <c r="EQ157" s="18">
        <f t="shared" si="19"/>
        <v>0</v>
      </c>
      <c r="ER157" s="18">
        <f t="shared" si="19"/>
        <v>0</v>
      </c>
      <c r="ES157" s="18">
        <f t="shared" si="19"/>
        <v>0</v>
      </c>
      <c r="ET157" s="18">
        <f t="shared" si="19"/>
        <v>0</v>
      </c>
      <c r="EU157" s="18">
        <f t="shared" si="19"/>
        <v>0</v>
      </c>
      <c r="EV157" s="18">
        <f t="shared" si="19"/>
        <v>0</v>
      </c>
      <c r="EW157" s="18">
        <f t="shared" si="19"/>
        <v>0</v>
      </c>
      <c r="EX157" s="18">
        <f t="shared" si="19"/>
        <v>0</v>
      </c>
      <c r="EY157" s="18">
        <f t="shared" si="19"/>
        <v>0</v>
      </c>
      <c r="EZ157" s="18">
        <f t="shared" si="19"/>
        <v>0</v>
      </c>
      <c r="FA157" s="18">
        <f t="shared" si="19"/>
        <v>0</v>
      </c>
      <c r="FB157" s="18">
        <f t="shared" si="19"/>
        <v>0</v>
      </c>
      <c r="FC157" s="18">
        <f t="shared" si="19"/>
        <v>0</v>
      </c>
      <c r="FD157" s="18">
        <f t="shared" si="19"/>
        <v>0</v>
      </c>
      <c r="FE157" s="18">
        <f t="shared" si="19"/>
        <v>0</v>
      </c>
      <c r="FF157" s="18">
        <f t="shared" si="19"/>
        <v>0</v>
      </c>
      <c r="FG157" s="18">
        <f t="shared" si="19"/>
        <v>0</v>
      </c>
      <c r="FH157" s="18">
        <f t="shared" si="19"/>
        <v>0</v>
      </c>
      <c r="FI157" s="18">
        <f t="shared" si="19"/>
        <v>0</v>
      </c>
      <c r="FJ157" s="18">
        <f t="shared" si="19"/>
        <v>0</v>
      </c>
      <c r="FK157" s="18">
        <f t="shared" si="19"/>
        <v>0</v>
      </c>
      <c r="FL157" s="18">
        <f t="shared" si="19"/>
        <v>0</v>
      </c>
      <c r="FM157" s="18">
        <f t="shared" si="19"/>
        <v>0</v>
      </c>
      <c r="FN157" s="18">
        <f t="shared" si="19"/>
        <v>0</v>
      </c>
      <c r="FO157" s="18">
        <f t="shared" si="19"/>
        <v>0</v>
      </c>
      <c r="FP157" s="18">
        <f t="shared" si="19"/>
        <v>0</v>
      </c>
      <c r="FQ157" s="18">
        <f t="shared" si="19"/>
        <v>0</v>
      </c>
      <c r="FR157" s="18">
        <f t="shared" si="19"/>
        <v>0</v>
      </c>
      <c r="FS157" s="18">
        <f t="shared" si="19"/>
        <v>0</v>
      </c>
      <c r="FT157" s="18">
        <f t="shared" si="19"/>
        <v>0</v>
      </c>
      <c r="FU157" s="18">
        <f t="shared" si="19"/>
        <v>0</v>
      </c>
      <c r="FV157" s="18">
        <f t="shared" si="19"/>
        <v>0</v>
      </c>
      <c r="FW157" s="18">
        <f t="shared" si="19"/>
        <v>0</v>
      </c>
      <c r="FX157" s="18">
        <f t="shared" si="19"/>
        <v>0</v>
      </c>
      <c r="FY157" s="18">
        <f t="shared" si="19"/>
        <v>0</v>
      </c>
      <c r="FZ157" s="18">
        <f t="shared" si="19"/>
        <v>0</v>
      </c>
      <c r="GA157" s="18">
        <f t="shared" si="19"/>
        <v>0</v>
      </c>
      <c r="GB157" s="18">
        <f t="shared" si="19"/>
        <v>0</v>
      </c>
      <c r="GC157" s="18">
        <f t="shared" si="19"/>
        <v>0</v>
      </c>
      <c r="GD157" s="18">
        <f t="shared" si="19"/>
        <v>0</v>
      </c>
      <c r="GE157" s="18">
        <f t="shared" si="19"/>
        <v>0</v>
      </c>
      <c r="GF157" s="18">
        <f t="shared" si="19"/>
        <v>0</v>
      </c>
      <c r="GG157" s="18">
        <f t="shared" si="19"/>
        <v>0</v>
      </c>
      <c r="GH157" s="18">
        <f t="shared" si="19"/>
        <v>0</v>
      </c>
      <c r="GI157" s="18">
        <f t="shared" si="19"/>
        <v>0</v>
      </c>
      <c r="GJ157" s="18">
        <f t="shared" si="19"/>
        <v>0</v>
      </c>
      <c r="GK157" s="18">
        <f t="shared" si="19"/>
        <v>0</v>
      </c>
      <c r="GL157" s="18">
        <f t="shared" si="19"/>
        <v>0</v>
      </c>
      <c r="GM157" s="18">
        <f t="shared" si="19"/>
        <v>0</v>
      </c>
      <c r="GN157" s="18">
        <f t="shared" si="19"/>
        <v>0</v>
      </c>
      <c r="GO157" s="18">
        <f t="shared" ref="GO157:IU157" si="20">SUM(GO147+GO156)</f>
        <v>0</v>
      </c>
      <c r="GP157" s="18">
        <f t="shared" si="20"/>
        <v>0</v>
      </c>
      <c r="GQ157" s="18">
        <f t="shared" si="20"/>
        <v>0</v>
      </c>
      <c r="GR157" s="18">
        <f t="shared" si="20"/>
        <v>0</v>
      </c>
      <c r="GS157" s="18">
        <f t="shared" si="20"/>
        <v>0</v>
      </c>
      <c r="GT157" s="18">
        <f t="shared" si="20"/>
        <v>0</v>
      </c>
      <c r="GU157" s="18">
        <f t="shared" si="20"/>
        <v>0</v>
      </c>
      <c r="GV157" s="18">
        <f t="shared" si="20"/>
        <v>0</v>
      </c>
      <c r="GW157" s="18">
        <f t="shared" si="20"/>
        <v>0</v>
      </c>
      <c r="GX157" s="18">
        <f t="shared" si="20"/>
        <v>0</v>
      </c>
      <c r="GY157" s="18">
        <f t="shared" si="20"/>
        <v>0</v>
      </c>
      <c r="GZ157" s="18">
        <f t="shared" si="20"/>
        <v>0</v>
      </c>
      <c r="HA157" s="18">
        <f t="shared" si="20"/>
        <v>0</v>
      </c>
      <c r="HB157" s="18">
        <f t="shared" si="20"/>
        <v>0</v>
      </c>
      <c r="HC157" s="18">
        <f t="shared" si="20"/>
        <v>0</v>
      </c>
      <c r="HD157" s="18">
        <f t="shared" si="20"/>
        <v>0</v>
      </c>
      <c r="HE157" s="18">
        <f t="shared" si="20"/>
        <v>0</v>
      </c>
      <c r="HF157" s="18">
        <f t="shared" si="20"/>
        <v>0</v>
      </c>
      <c r="HG157" s="18">
        <f t="shared" si="20"/>
        <v>0</v>
      </c>
      <c r="HH157" s="18">
        <f t="shared" si="20"/>
        <v>0</v>
      </c>
      <c r="HI157" s="18">
        <f t="shared" si="20"/>
        <v>0</v>
      </c>
      <c r="HJ157" s="18">
        <f t="shared" si="20"/>
        <v>0</v>
      </c>
      <c r="HK157" s="18">
        <f t="shared" si="20"/>
        <v>0</v>
      </c>
      <c r="HL157" s="18">
        <f t="shared" si="20"/>
        <v>0</v>
      </c>
      <c r="HM157" s="18">
        <f t="shared" si="20"/>
        <v>0</v>
      </c>
      <c r="HN157" s="18">
        <f t="shared" si="20"/>
        <v>0</v>
      </c>
      <c r="HO157" s="18">
        <f t="shared" si="20"/>
        <v>0</v>
      </c>
      <c r="HP157" s="18">
        <f t="shared" si="20"/>
        <v>0</v>
      </c>
      <c r="HQ157" s="18">
        <f t="shared" si="20"/>
        <v>0</v>
      </c>
      <c r="HR157" s="18">
        <f t="shared" si="20"/>
        <v>0</v>
      </c>
      <c r="HS157" s="18">
        <f t="shared" si="20"/>
        <v>0</v>
      </c>
      <c r="HT157" s="18">
        <f t="shared" si="20"/>
        <v>0</v>
      </c>
      <c r="HU157" s="18">
        <f t="shared" si="20"/>
        <v>0</v>
      </c>
      <c r="HV157" s="18">
        <f t="shared" si="20"/>
        <v>0</v>
      </c>
      <c r="HW157" s="18">
        <f t="shared" si="20"/>
        <v>0</v>
      </c>
      <c r="HX157" s="18">
        <f t="shared" si="20"/>
        <v>0</v>
      </c>
      <c r="HY157" s="18">
        <f t="shared" si="20"/>
        <v>0</v>
      </c>
      <c r="HZ157" s="18">
        <f t="shared" si="20"/>
        <v>0</v>
      </c>
      <c r="IA157" s="18">
        <f t="shared" si="20"/>
        <v>0</v>
      </c>
      <c r="IB157" s="18">
        <f t="shared" si="20"/>
        <v>0</v>
      </c>
      <c r="IC157" s="18">
        <f t="shared" si="20"/>
        <v>0</v>
      </c>
      <c r="ID157" s="18">
        <f t="shared" si="20"/>
        <v>0</v>
      </c>
      <c r="IE157" s="18">
        <f t="shared" si="20"/>
        <v>0</v>
      </c>
      <c r="IF157" s="18">
        <f t="shared" si="20"/>
        <v>0</v>
      </c>
      <c r="IG157" s="18">
        <f t="shared" si="20"/>
        <v>0</v>
      </c>
      <c r="IH157" s="18">
        <f t="shared" si="20"/>
        <v>0</v>
      </c>
      <c r="II157" s="18">
        <f t="shared" si="20"/>
        <v>0</v>
      </c>
      <c r="IJ157" s="18">
        <f t="shared" si="20"/>
        <v>0</v>
      </c>
      <c r="IK157" s="18">
        <f t="shared" si="20"/>
        <v>0</v>
      </c>
      <c r="IL157" s="18">
        <f t="shared" si="20"/>
        <v>0</v>
      </c>
      <c r="IM157" s="18">
        <f t="shared" si="20"/>
        <v>0</v>
      </c>
      <c r="IN157" s="18">
        <f t="shared" si="20"/>
        <v>0</v>
      </c>
      <c r="IO157" s="18">
        <f t="shared" si="20"/>
        <v>0</v>
      </c>
      <c r="IP157" s="18">
        <f t="shared" si="20"/>
        <v>0</v>
      </c>
      <c r="IQ157" s="18">
        <f t="shared" si="20"/>
        <v>0</v>
      </c>
      <c r="IR157" s="18">
        <f t="shared" si="20"/>
        <v>0</v>
      </c>
      <c r="IS157" s="18">
        <f t="shared" si="20"/>
        <v>0</v>
      </c>
      <c r="IT157" s="18">
        <f t="shared" si="20"/>
        <v>0</v>
      </c>
      <c r="IU157" s="18">
        <f t="shared" si="20"/>
        <v>0</v>
      </c>
      <c r="IV157"/>
      <c r="IW157"/>
      <c r="IX157"/>
      <c r="IY157"/>
      <c r="IZ157"/>
      <c r="JA157"/>
      <c r="JB157"/>
      <c r="JC157"/>
      <c r="JD157"/>
      <c r="JE157"/>
      <c r="JF157"/>
      <c r="JG157"/>
      <c r="JH157"/>
      <c r="JI157"/>
      <c r="JJ157"/>
      <c r="JK157"/>
      <c r="JL157"/>
      <c r="JM157"/>
      <c r="JN157"/>
      <c r="JO157"/>
      <c r="JP157"/>
      <c r="JQ157"/>
      <c r="JR157"/>
      <c r="JS157"/>
      <c r="JT157"/>
      <c r="JU157"/>
      <c r="JV157"/>
      <c r="JW157"/>
      <c r="JX157"/>
      <c r="JY157"/>
      <c r="JZ157"/>
      <c r="KA157"/>
      <c r="KB157"/>
      <c r="KC157"/>
      <c r="KD157"/>
      <c r="KE157"/>
      <c r="KF157"/>
      <c r="KG157"/>
      <c r="KH157"/>
      <c r="KI157"/>
      <c r="KJ157"/>
      <c r="KK157"/>
      <c r="KL157"/>
      <c r="KM157"/>
      <c r="KN157"/>
      <c r="KO157"/>
      <c r="KP157"/>
      <c r="KQ157"/>
      <c r="KR157"/>
      <c r="KS157"/>
      <c r="KT157"/>
      <c r="KU157"/>
      <c r="KV157"/>
      <c r="KW157"/>
      <c r="KX157"/>
      <c r="KY157"/>
      <c r="KZ157"/>
      <c r="LA157"/>
      <c r="LB157"/>
      <c r="LC157"/>
      <c r="LD157"/>
      <c r="LE157"/>
      <c r="LF157"/>
      <c r="LG157"/>
      <c r="LH157"/>
      <c r="LI157"/>
      <c r="LJ157"/>
      <c r="LK157"/>
      <c r="LL157"/>
      <c r="LM157"/>
      <c r="LN157"/>
      <c r="LO157"/>
      <c r="LP157"/>
      <c r="LQ157"/>
      <c r="LR157"/>
      <c r="LS157"/>
      <c r="LT157"/>
      <c r="LU157"/>
      <c r="LV157"/>
      <c r="LW157"/>
      <c r="LX157"/>
      <c r="LY157"/>
      <c r="LZ157"/>
      <c r="MA157"/>
      <c r="MB157"/>
      <c r="MC157"/>
      <c r="MD157"/>
      <c r="ME157"/>
      <c r="MF157"/>
      <c r="MG157"/>
      <c r="MH157"/>
      <c r="MI157"/>
      <c r="MJ157"/>
      <c r="MK157"/>
      <c r="ML157"/>
      <c r="MM157"/>
      <c r="MN157"/>
      <c r="MO157"/>
      <c r="MP157"/>
      <c r="MQ157"/>
      <c r="MR157"/>
      <c r="MS157"/>
      <c r="MT157"/>
      <c r="MU157"/>
      <c r="MV157"/>
      <c r="MW157"/>
      <c r="MX157"/>
      <c r="MY157"/>
      <c r="MZ157"/>
      <c r="NA157"/>
      <c r="NB157"/>
      <c r="NC157"/>
      <c r="ND157"/>
      <c r="NE157"/>
      <c r="NF157"/>
      <c r="NG157"/>
      <c r="NH157"/>
      <c r="NI157"/>
      <c r="NJ157"/>
      <c r="NK157"/>
      <c r="NL157"/>
      <c r="NM157"/>
      <c r="NN157"/>
      <c r="NO157"/>
      <c r="NP157"/>
      <c r="NQ157"/>
      <c r="NR157"/>
      <c r="NS157"/>
      <c r="NT157"/>
      <c r="NU157"/>
      <c r="NV157"/>
      <c r="NW157"/>
      <c r="NX157"/>
      <c r="NY157"/>
      <c r="NZ157"/>
      <c r="OA157"/>
      <c r="OB157"/>
      <c r="OC157"/>
      <c r="OD157"/>
      <c r="OE157"/>
      <c r="OF157"/>
      <c r="OG157"/>
      <c r="OH157"/>
      <c r="OI157"/>
      <c r="OJ157"/>
      <c r="OK157"/>
      <c r="OL157"/>
      <c r="OM157"/>
      <c r="ON157"/>
      <c r="OO157"/>
      <c r="OP157"/>
      <c r="OQ157"/>
      <c r="OR157"/>
      <c r="OS157"/>
      <c r="OT157"/>
      <c r="OU157"/>
      <c r="OV157"/>
      <c r="OW157"/>
      <c r="OX157"/>
      <c r="OY157"/>
      <c r="OZ157"/>
      <c r="PA157"/>
      <c r="PB157"/>
      <c r="PC157"/>
      <c r="PD157"/>
      <c r="PE157"/>
      <c r="PF157"/>
      <c r="PG157"/>
      <c r="PH157"/>
      <c r="PI157"/>
      <c r="PJ157"/>
      <c r="PK157"/>
      <c r="PL157"/>
      <c r="PM157"/>
      <c r="PN157"/>
      <c r="PO157"/>
      <c r="PP157"/>
      <c r="PQ157"/>
      <c r="PR157"/>
      <c r="PS157"/>
      <c r="PT157"/>
      <c r="PU157"/>
      <c r="PV157"/>
      <c r="PW157"/>
      <c r="PX157"/>
      <c r="PY157"/>
      <c r="PZ157"/>
      <c r="QA157"/>
      <c r="QB157"/>
      <c r="QC157"/>
      <c r="QD157"/>
      <c r="QE157"/>
      <c r="QF157"/>
      <c r="QG157"/>
      <c r="QH157"/>
      <c r="QI157"/>
      <c r="QJ157"/>
      <c r="QK157"/>
      <c r="QL157"/>
      <c r="QM157"/>
      <c r="QN157"/>
      <c r="QO157"/>
      <c r="QP157"/>
      <c r="QQ157"/>
      <c r="QR157"/>
      <c r="QS157"/>
      <c r="QT157"/>
      <c r="QU157"/>
      <c r="QV157"/>
      <c r="QW157"/>
      <c r="QX157"/>
      <c r="QY157"/>
      <c r="QZ157"/>
      <c r="RA157"/>
      <c r="RB157"/>
      <c r="RC157"/>
      <c r="RD157"/>
      <c r="RE157"/>
      <c r="RF157"/>
      <c r="RG157"/>
      <c r="RH157"/>
      <c r="RI157"/>
      <c r="RJ157"/>
      <c r="RK157"/>
      <c r="RL157"/>
      <c r="RM157"/>
      <c r="RN157"/>
      <c r="RO157"/>
      <c r="RP157"/>
      <c r="RQ157"/>
      <c r="RR157"/>
      <c r="RS157"/>
      <c r="RT157"/>
      <c r="RU157"/>
      <c r="RV157"/>
      <c r="RW157"/>
      <c r="RX157"/>
      <c r="RY157"/>
      <c r="RZ157"/>
      <c r="SA157"/>
      <c r="SB157"/>
      <c r="SC157"/>
      <c r="SD157"/>
      <c r="SE157"/>
      <c r="SF157"/>
      <c r="SG157"/>
      <c r="SH157"/>
      <c r="SI157"/>
      <c r="SJ157"/>
      <c r="SK157"/>
      <c r="SL157"/>
      <c r="SM157"/>
      <c r="SN157"/>
      <c r="SO157"/>
      <c r="SP157"/>
      <c r="SQ157"/>
      <c r="SR157"/>
      <c r="SS157"/>
      <c r="ST157"/>
      <c r="SU157"/>
      <c r="SV157"/>
      <c r="SW157"/>
      <c r="SX157"/>
      <c r="SY157"/>
      <c r="SZ157"/>
      <c r="TA157"/>
      <c r="TB157"/>
      <c r="TC157"/>
      <c r="TD157"/>
      <c r="TE157"/>
      <c r="TF157"/>
      <c r="TG157"/>
      <c r="TH157"/>
      <c r="TI157"/>
      <c r="TJ157"/>
      <c r="TK157"/>
      <c r="TL157"/>
      <c r="TM157"/>
      <c r="TN157"/>
      <c r="TO157"/>
      <c r="TP157"/>
      <c r="TQ157"/>
      <c r="TR157"/>
      <c r="TS157"/>
      <c r="TT157"/>
      <c r="TU157"/>
      <c r="TV157"/>
      <c r="TW157"/>
      <c r="TX157"/>
      <c r="TY157"/>
      <c r="TZ157"/>
      <c r="UA157"/>
      <c r="UB157"/>
      <c r="UC157"/>
      <c r="UD157"/>
      <c r="UE157"/>
      <c r="UF157"/>
      <c r="UG157"/>
      <c r="UH157"/>
      <c r="UI157"/>
      <c r="UJ157"/>
      <c r="UK157"/>
      <c r="UL157"/>
      <c r="UM157"/>
      <c r="UN157"/>
      <c r="UO157"/>
      <c r="UP157"/>
      <c r="UQ157"/>
      <c r="UR157"/>
      <c r="US157"/>
      <c r="UT157"/>
      <c r="UU157"/>
      <c r="UV157"/>
      <c r="UW157"/>
      <c r="UX157"/>
      <c r="UY157"/>
      <c r="UZ157"/>
      <c r="VA157"/>
      <c r="VB157"/>
      <c r="VC157"/>
      <c r="VD157"/>
      <c r="VE157"/>
      <c r="VF157"/>
      <c r="VG157"/>
      <c r="VH157"/>
      <c r="VI157"/>
      <c r="VJ157"/>
      <c r="VK157"/>
      <c r="VL157"/>
      <c r="VM157"/>
      <c r="VN157"/>
      <c r="VO157"/>
      <c r="VP157"/>
      <c r="VQ157"/>
      <c r="VR157"/>
      <c r="VS157"/>
      <c r="VT157"/>
      <c r="VU157"/>
      <c r="VV157"/>
      <c r="VW157"/>
      <c r="VX157"/>
      <c r="VY157"/>
      <c r="VZ157"/>
      <c r="WA157"/>
      <c r="WB157"/>
      <c r="WC157"/>
      <c r="WD157"/>
      <c r="WE157"/>
      <c r="WF157"/>
      <c r="WG157"/>
    </row>
    <row r="159" spans="1:605" ht="12.75" customHeight="1">
      <c r="B159" s="20" t="s">
        <v>133</v>
      </c>
    </row>
    <row r="160" spans="1:605" ht="12.75" customHeight="1">
      <c r="B160" s="7" t="s">
        <v>87</v>
      </c>
    </row>
    <row r="161" spans="1:605" s="12" customFormat="1" ht="12.75" customHeight="1">
      <c r="A161" s="9" t="str">
        <f>"1/9"</f>
        <v>1/9</v>
      </c>
      <c r="B161" s="10" t="s">
        <v>156</v>
      </c>
      <c r="C161" s="11" t="str">
        <f>"100"</f>
        <v>100</v>
      </c>
      <c r="D161" s="11">
        <v>22.64</v>
      </c>
      <c r="E161" s="11">
        <v>22.6</v>
      </c>
      <c r="F161" s="11">
        <v>19.05</v>
      </c>
      <c r="G161" s="11">
        <v>0</v>
      </c>
      <c r="H161" s="11">
        <v>0.34</v>
      </c>
      <c r="I161" s="25">
        <v>263.13900000000001</v>
      </c>
      <c r="J161" s="11">
        <v>6.07</v>
      </c>
      <c r="K161" s="11">
        <v>0</v>
      </c>
      <c r="L161" s="11">
        <v>0</v>
      </c>
      <c r="M161" s="11">
        <v>0</v>
      </c>
      <c r="N161" s="11">
        <v>0.24</v>
      </c>
      <c r="O161" s="11">
        <v>0</v>
      </c>
      <c r="P161" s="11">
        <v>0.09</v>
      </c>
      <c r="Q161" s="11">
        <v>0</v>
      </c>
      <c r="R161" s="11">
        <v>0</v>
      </c>
      <c r="S161" s="11">
        <v>0.01</v>
      </c>
      <c r="T161" s="11">
        <v>1.63</v>
      </c>
      <c r="U161" s="11">
        <v>174.16</v>
      </c>
      <c r="V161" s="11">
        <v>150.16</v>
      </c>
      <c r="W161" s="11">
        <v>19.88</v>
      </c>
      <c r="X161" s="11">
        <v>19.03</v>
      </c>
      <c r="Y161" s="11">
        <v>160.87</v>
      </c>
      <c r="Z161" s="11">
        <v>1.8</v>
      </c>
      <c r="AA161" s="11">
        <v>48.3</v>
      </c>
      <c r="AB161" s="11">
        <v>13.8</v>
      </c>
      <c r="AC161" s="11">
        <v>99.36</v>
      </c>
      <c r="AD161" s="11">
        <v>0.7</v>
      </c>
      <c r="AE161" s="11">
        <v>0.05</v>
      </c>
      <c r="AF161" s="11">
        <v>0.12</v>
      </c>
      <c r="AG161" s="11">
        <v>8.51</v>
      </c>
      <c r="AH161" s="11">
        <v>17.27</v>
      </c>
      <c r="AI161" s="11">
        <v>0.84</v>
      </c>
      <c r="AJ161" s="12">
        <v>0</v>
      </c>
      <c r="AK161" s="12">
        <v>1089.23</v>
      </c>
      <c r="AL161" s="12">
        <v>860.71</v>
      </c>
      <c r="AM161" s="12">
        <v>1753.71</v>
      </c>
      <c r="AN161" s="12">
        <v>1963.6</v>
      </c>
      <c r="AO161" s="12">
        <v>584.98</v>
      </c>
      <c r="AP161" s="12">
        <v>1061.9100000000001</v>
      </c>
      <c r="AQ161" s="12">
        <v>363.91</v>
      </c>
      <c r="AR161" s="12">
        <v>924.05</v>
      </c>
      <c r="AS161" s="12">
        <v>1433.27</v>
      </c>
      <c r="AT161" s="12">
        <v>1521.45</v>
      </c>
      <c r="AU161" s="12">
        <v>2025.7</v>
      </c>
      <c r="AV161" s="12">
        <v>603.62</v>
      </c>
      <c r="AW161" s="12">
        <v>1706.51</v>
      </c>
      <c r="AX161" s="12">
        <v>3205.61</v>
      </c>
      <c r="AY161" s="12">
        <v>187.54</v>
      </c>
      <c r="AZ161" s="12">
        <v>1089.23</v>
      </c>
      <c r="BA161" s="12">
        <v>1066.8800000000001</v>
      </c>
      <c r="BB161" s="12">
        <v>796.12</v>
      </c>
      <c r="BC161" s="12">
        <v>278.20999999999998</v>
      </c>
      <c r="BD161" s="12">
        <v>0</v>
      </c>
      <c r="BE161" s="12">
        <v>0</v>
      </c>
      <c r="BF161" s="12">
        <v>0</v>
      </c>
      <c r="BG161" s="12">
        <v>0</v>
      </c>
      <c r="BH161" s="12">
        <v>0</v>
      </c>
      <c r="BI161" s="12">
        <v>0</v>
      </c>
      <c r="BJ161" s="12">
        <v>0</v>
      </c>
      <c r="BK161" s="12">
        <v>0</v>
      </c>
      <c r="BL161" s="12">
        <v>0</v>
      </c>
      <c r="BM161" s="12">
        <v>0</v>
      </c>
      <c r="BN161" s="12">
        <v>0</v>
      </c>
      <c r="BO161" s="12">
        <v>0</v>
      </c>
      <c r="BP161" s="12">
        <v>0</v>
      </c>
      <c r="BQ161" s="12">
        <v>0</v>
      </c>
      <c r="BR161" s="12">
        <v>0</v>
      </c>
      <c r="BS161" s="12">
        <v>0</v>
      </c>
      <c r="BT161" s="12">
        <v>0</v>
      </c>
      <c r="BU161" s="12">
        <v>0</v>
      </c>
      <c r="BV161" s="12">
        <v>0</v>
      </c>
      <c r="BW161" s="12">
        <v>0</v>
      </c>
      <c r="BX161" s="12">
        <v>0</v>
      </c>
      <c r="BY161" s="12">
        <v>0</v>
      </c>
      <c r="BZ161" s="12">
        <v>0</v>
      </c>
      <c r="CA161" s="12">
        <v>0</v>
      </c>
      <c r="CB161" s="12">
        <v>88.97</v>
      </c>
      <c r="IV161"/>
      <c r="IW161"/>
      <c r="IX161"/>
      <c r="IY161"/>
      <c r="IZ161"/>
      <c r="JA161"/>
      <c r="JB161"/>
      <c r="JC161"/>
      <c r="JD161"/>
      <c r="JE161"/>
      <c r="JF161"/>
      <c r="JG161"/>
      <c r="JH161"/>
      <c r="JI161"/>
      <c r="JJ161"/>
      <c r="JK161"/>
      <c r="JL161"/>
      <c r="JM161"/>
      <c r="JN161"/>
      <c r="JO161"/>
      <c r="JP161"/>
      <c r="JQ161"/>
      <c r="JR161"/>
      <c r="JS161"/>
      <c r="JT161"/>
      <c r="JU161"/>
      <c r="JV161"/>
      <c r="JW161"/>
      <c r="JX161"/>
      <c r="JY161"/>
      <c r="JZ161"/>
      <c r="KA161"/>
      <c r="KB161"/>
      <c r="KC161"/>
      <c r="KD161"/>
      <c r="KE161"/>
      <c r="KF161"/>
      <c r="KG161"/>
      <c r="KH161"/>
      <c r="KI161"/>
      <c r="KJ161"/>
      <c r="KK161"/>
      <c r="KL161"/>
      <c r="KM161"/>
      <c r="KN161"/>
      <c r="KO161"/>
      <c r="KP161"/>
      <c r="KQ161"/>
      <c r="KR161"/>
      <c r="KS161"/>
      <c r="KT161"/>
      <c r="KU161"/>
      <c r="KV161"/>
      <c r="KW161"/>
      <c r="KX161"/>
      <c r="KY161"/>
      <c r="KZ161"/>
      <c r="LA161"/>
      <c r="LB161"/>
      <c r="LC161"/>
      <c r="LD161"/>
      <c r="LE161"/>
      <c r="LF161"/>
      <c r="LG161"/>
      <c r="LH161"/>
      <c r="LI161"/>
      <c r="LJ161"/>
      <c r="LK161"/>
      <c r="LL161"/>
      <c r="LM161"/>
      <c r="LN161"/>
      <c r="LO161"/>
      <c r="LP161"/>
      <c r="LQ161"/>
      <c r="LR161"/>
      <c r="LS161"/>
      <c r="LT161"/>
      <c r="LU161"/>
      <c r="LV161"/>
      <c r="LW161"/>
      <c r="LX161"/>
      <c r="LY161"/>
      <c r="LZ161"/>
      <c r="MA161"/>
      <c r="MB161"/>
      <c r="MC161"/>
      <c r="MD161"/>
      <c r="ME161"/>
      <c r="MF161"/>
      <c r="MG161"/>
      <c r="MH161"/>
      <c r="MI161"/>
      <c r="MJ161"/>
      <c r="MK161"/>
      <c r="ML161"/>
      <c r="MM161"/>
      <c r="MN161"/>
      <c r="MO161"/>
      <c r="MP161"/>
      <c r="MQ161"/>
      <c r="MR161"/>
      <c r="MS161"/>
      <c r="MT161"/>
      <c r="MU161"/>
      <c r="MV161"/>
      <c r="MW161"/>
      <c r="MX161"/>
      <c r="MY161"/>
      <c r="MZ161"/>
      <c r="NA161"/>
      <c r="NB161"/>
      <c r="NC161"/>
      <c r="ND161"/>
      <c r="NE161"/>
      <c r="NF161"/>
      <c r="NG161"/>
      <c r="NH161"/>
      <c r="NI161"/>
      <c r="NJ161"/>
      <c r="NK161"/>
      <c r="NL161"/>
      <c r="NM161"/>
      <c r="NN161"/>
      <c r="NO161"/>
      <c r="NP161"/>
      <c r="NQ161"/>
      <c r="NR161"/>
      <c r="NS161"/>
      <c r="NT161"/>
      <c r="NU161"/>
      <c r="NV161"/>
      <c r="NW161"/>
      <c r="NX161"/>
      <c r="NY161"/>
      <c r="NZ161"/>
      <c r="OA161"/>
      <c r="OB161"/>
      <c r="OC161"/>
      <c r="OD161"/>
      <c r="OE161"/>
      <c r="OF161"/>
      <c r="OG161"/>
      <c r="OH161"/>
      <c r="OI161"/>
      <c r="OJ161"/>
      <c r="OK161"/>
      <c r="OL161"/>
      <c r="OM161"/>
      <c r="ON161"/>
      <c r="OO161"/>
      <c r="OP161"/>
      <c r="OQ161"/>
      <c r="OR161"/>
      <c r="OS161"/>
      <c r="OT161"/>
      <c r="OU161"/>
      <c r="OV161"/>
      <c r="OW161"/>
      <c r="OX161"/>
      <c r="OY161"/>
      <c r="OZ161"/>
      <c r="PA161"/>
      <c r="PB161"/>
      <c r="PC161"/>
      <c r="PD161"/>
      <c r="PE161"/>
      <c r="PF161"/>
      <c r="PG161"/>
      <c r="PH161"/>
      <c r="PI161"/>
      <c r="PJ161"/>
      <c r="PK161"/>
      <c r="PL161"/>
      <c r="PM161"/>
      <c r="PN161"/>
      <c r="PO161"/>
      <c r="PP161"/>
      <c r="PQ161"/>
      <c r="PR161"/>
      <c r="PS161"/>
      <c r="PT161"/>
      <c r="PU161"/>
      <c r="PV161"/>
      <c r="PW161"/>
      <c r="PX161"/>
      <c r="PY161"/>
      <c r="PZ161"/>
      <c r="QA161"/>
      <c r="QB161"/>
      <c r="QC161"/>
      <c r="QD161"/>
      <c r="QE161"/>
      <c r="QF161"/>
      <c r="QG161"/>
      <c r="QH161"/>
      <c r="QI161"/>
      <c r="QJ161"/>
      <c r="QK161"/>
      <c r="QL161"/>
      <c r="QM161"/>
      <c r="QN161"/>
      <c r="QO161"/>
      <c r="QP161"/>
      <c r="QQ161"/>
      <c r="QR161"/>
      <c r="QS161"/>
      <c r="QT161"/>
      <c r="QU161"/>
      <c r="QV161"/>
      <c r="QW161"/>
      <c r="QX161"/>
      <c r="QY161"/>
      <c r="QZ161"/>
      <c r="RA161"/>
      <c r="RB161"/>
      <c r="RC161"/>
      <c r="RD161"/>
      <c r="RE161"/>
      <c r="RF161"/>
      <c r="RG161"/>
      <c r="RH161"/>
      <c r="RI161"/>
      <c r="RJ161"/>
      <c r="RK161"/>
      <c r="RL161"/>
      <c r="RM161"/>
      <c r="RN161"/>
      <c r="RO161"/>
      <c r="RP161"/>
      <c r="RQ161"/>
      <c r="RR161"/>
      <c r="RS161"/>
      <c r="RT161"/>
      <c r="RU161"/>
      <c r="RV161"/>
      <c r="RW161"/>
      <c r="RX161"/>
      <c r="RY161"/>
      <c r="RZ161"/>
      <c r="SA161"/>
      <c r="SB161"/>
      <c r="SC161"/>
      <c r="SD161"/>
      <c r="SE161"/>
      <c r="SF161"/>
      <c r="SG161"/>
      <c r="SH161"/>
      <c r="SI161"/>
      <c r="SJ161"/>
      <c r="SK161"/>
      <c r="SL161"/>
      <c r="SM161"/>
      <c r="SN161"/>
      <c r="SO161"/>
      <c r="SP161"/>
      <c r="SQ161"/>
      <c r="SR161"/>
      <c r="SS161"/>
      <c r="ST161"/>
      <c r="SU161"/>
      <c r="SV161"/>
      <c r="SW161"/>
      <c r="SX161"/>
      <c r="SY161"/>
      <c r="SZ161"/>
      <c r="TA161"/>
      <c r="TB161"/>
      <c r="TC161"/>
      <c r="TD161"/>
      <c r="TE161"/>
      <c r="TF161"/>
      <c r="TG161"/>
      <c r="TH161"/>
      <c r="TI161"/>
      <c r="TJ161"/>
      <c r="TK161"/>
      <c r="TL161"/>
      <c r="TM161"/>
      <c r="TN161"/>
      <c r="TO161"/>
      <c r="TP161"/>
      <c r="TQ161"/>
      <c r="TR161"/>
      <c r="TS161"/>
      <c r="TT161"/>
      <c r="TU161"/>
      <c r="TV161"/>
      <c r="TW161"/>
      <c r="TX161"/>
      <c r="TY161"/>
      <c r="TZ161"/>
      <c r="UA161"/>
      <c r="UB161"/>
      <c r="UC161"/>
      <c r="UD161"/>
      <c r="UE161"/>
      <c r="UF161"/>
      <c r="UG161"/>
      <c r="UH161"/>
      <c r="UI161"/>
      <c r="UJ161"/>
      <c r="UK161"/>
      <c r="UL161"/>
      <c r="UM161"/>
      <c r="UN161"/>
      <c r="UO161"/>
      <c r="UP161"/>
      <c r="UQ161"/>
      <c r="UR161"/>
      <c r="US161"/>
      <c r="UT161"/>
      <c r="UU161"/>
      <c r="UV161"/>
      <c r="UW161"/>
      <c r="UX161"/>
      <c r="UY161"/>
      <c r="UZ161"/>
      <c r="VA161"/>
      <c r="VB161"/>
      <c r="VC161"/>
      <c r="VD161"/>
      <c r="VE161"/>
      <c r="VF161"/>
      <c r="VG161"/>
      <c r="VH161"/>
      <c r="VI161"/>
      <c r="VJ161"/>
      <c r="VK161"/>
      <c r="VL161"/>
      <c r="VM161"/>
      <c r="VN161"/>
      <c r="VO161"/>
      <c r="VP161"/>
      <c r="VQ161"/>
      <c r="VR161"/>
      <c r="VS161"/>
      <c r="VT161"/>
      <c r="VU161"/>
      <c r="VV161"/>
      <c r="VW161"/>
      <c r="VX161"/>
      <c r="VY161"/>
      <c r="VZ161"/>
      <c r="WA161"/>
      <c r="WB161"/>
      <c r="WC161"/>
      <c r="WD161"/>
      <c r="WE161"/>
      <c r="WF161"/>
      <c r="WG161"/>
    </row>
    <row r="162" spans="1:605" s="12" customFormat="1" ht="12.75" customHeight="1">
      <c r="A162" s="9" t="str">
        <f>"8/11"</f>
        <v>8/11</v>
      </c>
      <c r="B162" s="10" t="s">
        <v>100</v>
      </c>
      <c r="C162" s="11" t="str">
        <f>"30"</f>
        <v>30</v>
      </c>
      <c r="D162" s="11">
        <v>0.21</v>
      </c>
      <c r="E162" s="11">
        <v>0</v>
      </c>
      <c r="F162" s="11">
        <v>0.64</v>
      </c>
      <c r="G162" s="11">
        <v>0.5</v>
      </c>
      <c r="H162" s="11">
        <v>1.55</v>
      </c>
      <c r="I162" s="25">
        <v>12.653760431754</v>
      </c>
      <c r="J162" s="11">
        <v>0.23</v>
      </c>
      <c r="K162" s="11">
        <v>0.36</v>
      </c>
      <c r="L162" s="11">
        <v>0</v>
      </c>
      <c r="M162" s="11">
        <v>0</v>
      </c>
      <c r="N162" s="11">
        <v>0.69</v>
      </c>
      <c r="O162" s="11">
        <v>0.76</v>
      </c>
      <c r="P162" s="11">
        <v>0.11</v>
      </c>
      <c r="Q162" s="11">
        <v>0</v>
      </c>
      <c r="R162" s="11">
        <v>0</v>
      </c>
      <c r="S162" s="11">
        <v>0.04</v>
      </c>
      <c r="T162" s="11">
        <v>7.0000000000000007E-2</v>
      </c>
      <c r="U162" s="11">
        <v>0.7</v>
      </c>
      <c r="V162" s="11">
        <v>14.12</v>
      </c>
      <c r="W162" s="11">
        <v>1</v>
      </c>
      <c r="X162" s="11">
        <v>1.31</v>
      </c>
      <c r="Y162" s="11">
        <v>2.69</v>
      </c>
      <c r="Z162" s="11">
        <v>0.05</v>
      </c>
      <c r="AA162" s="11">
        <v>1.77</v>
      </c>
      <c r="AB162" s="11">
        <v>168.06</v>
      </c>
      <c r="AC162" s="11">
        <v>49.21</v>
      </c>
      <c r="AD162" s="11">
        <v>0.28000000000000003</v>
      </c>
      <c r="AE162" s="11">
        <v>0</v>
      </c>
      <c r="AF162" s="11">
        <v>0</v>
      </c>
      <c r="AG162" s="11">
        <v>0.04</v>
      </c>
      <c r="AH162" s="11">
        <v>0.1</v>
      </c>
      <c r="AI162" s="11">
        <v>0.05</v>
      </c>
      <c r="AJ162" s="12">
        <v>0</v>
      </c>
      <c r="AK162" s="12">
        <v>6.39</v>
      </c>
      <c r="AL162" s="12">
        <v>5.76</v>
      </c>
      <c r="AM162" s="12">
        <v>10.39</v>
      </c>
      <c r="AN162" s="12">
        <v>3.72</v>
      </c>
      <c r="AO162" s="12">
        <v>1.99</v>
      </c>
      <c r="AP162" s="12">
        <v>4.32</v>
      </c>
      <c r="AQ162" s="12">
        <v>1.4</v>
      </c>
      <c r="AR162" s="12">
        <v>6.5</v>
      </c>
      <c r="AS162" s="12">
        <v>4.82</v>
      </c>
      <c r="AT162" s="12">
        <v>5.49</v>
      </c>
      <c r="AU162" s="12">
        <v>6.61</v>
      </c>
      <c r="AV162" s="12">
        <v>2.67</v>
      </c>
      <c r="AW162" s="12">
        <v>4.68</v>
      </c>
      <c r="AX162" s="12">
        <v>40.67</v>
      </c>
      <c r="AY162" s="12">
        <v>0</v>
      </c>
      <c r="AZ162" s="12">
        <v>11.99</v>
      </c>
      <c r="BA162" s="12">
        <v>6.56</v>
      </c>
      <c r="BB162" s="12">
        <v>3.34</v>
      </c>
      <c r="BC162" s="12">
        <v>2.58</v>
      </c>
      <c r="BD162" s="12">
        <v>0.01</v>
      </c>
      <c r="BE162" s="12">
        <v>0</v>
      </c>
      <c r="BF162" s="12">
        <v>0</v>
      </c>
      <c r="BG162" s="12">
        <v>0.01</v>
      </c>
      <c r="BH162" s="12">
        <v>0.01</v>
      </c>
      <c r="BI162" s="12">
        <v>0.02</v>
      </c>
      <c r="BJ162" s="12">
        <v>0</v>
      </c>
      <c r="BK162" s="12">
        <v>0.1</v>
      </c>
      <c r="BL162" s="12">
        <v>0</v>
      </c>
      <c r="BM162" s="12">
        <v>0.04</v>
      </c>
      <c r="BN162" s="12">
        <v>0</v>
      </c>
      <c r="BO162" s="12">
        <v>0</v>
      </c>
      <c r="BP162" s="12">
        <v>0</v>
      </c>
      <c r="BQ162" s="12">
        <v>0</v>
      </c>
      <c r="BR162" s="12">
        <v>0.01</v>
      </c>
      <c r="BS162" s="12">
        <v>0.16</v>
      </c>
      <c r="BT162" s="12">
        <v>0</v>
      </c>
      <c r="BU162" s="12">
        <v>0</v>
      </c>
      <c r="BV162" s="12">
        <v>0.3</v>
      </c>
      <c r="BW162" s="12">
        <v>0</v>
      </c>
      <c r="BX162" s="12">
        <v>0</v>
      </c>
      <c r="BY162" s="12">
        <v>0</v>
      </c>
      <c r="BZ162" s="12">
        <v>0</v>
      </c>
      <c r="CA162" s="12">
        <v>0</v>
      </c>
      <c r="CB162" s="12">
        <v>30.85</v>
      </c>
      <c r="IV162"/>
      <c r="IW162"/>
      <c r="IX162"/>
      <c r="IY162"/>
      <c r="IZ162"/>
      <c r="JA162"/>
      <c r="JB162"/>
      <c r="JC162"/>
      <c r="JD162"/>
      <c r="JE162"/>
      <c r="JF162"/>
      <c r="JG162"/>
      <c r="JH162"/>
      <c r="JI162"/>
      <c r="JJ162"/>
      <c r="JK162"/>
      <c r="JL162"/>
      <c r="JM162"/>
      <c r="JN162"/>
      <c r="JO162"/>
      <c r="JP162"/>
      <c r="JQ162"/>
      <c r="JR162"/>
      <c r="JS162"/>
      <c r="JT162"/>
      <c r="JU162"/>
      <c r="JV162"/>
      <c r="JW162"/>
      <c r="JX162"/>
      <c r="JY162"/>
      <c r="JZ162"/>
      <c r="KA162"/>
      <c r="KB162"/>
      <c r="KC162"/>
      <c r="KD162"/>
      <c r="KE162"/>
      <c r="KF162"/>
      <c r="KG162"/>
      <c r="KH162"/>
      <c r="KI162"/>
      <c r="KJ162"/>
      <c r="KK162"/>
      <c r="KL162"/>
      <c r="KM162"/>
      <c r="KN162"/>
      <c r="KO162"/>
      <c r="KP162"/>
      <c r="KQ162"/>
      <c r="KR162"/>
      <c r="KS162"/>
      <c r="KT162"/>
      <c r="KU162"/>
      <c r="KV162"/>
      <c r="KW162"/>
      <c r="KX162"/>
      <c r="KY162"/>
      <c r="KZ162"/>
      <c r="LA162"/>
      <c r="LB162"/>
      <c r="LC162"/>
      <c r="LD162"/>
      <c r="LE162"/>
      <c r="LF162"/>
      <c r="LG162"/>
      <c r="LH162"/>
      <c r="LI162"/>
      <c r="LJ162"/>
      <c r="LK162"/>
      <c r="LL162"/>
      <c r="LM162"/>
      <c r="LN162"/>
      <c r="LO162"/>
      <c r="LP162"/>
      <c r="LQ162"/>
      <c r="LR162"/>
      <c r="LS162"/>
      <c r="LT162"/>
      <c r="LU162"/>
      <c r="LV162"/>
      <c r="LW162"/>
      <c r="LX162"/>
      <c r="LY162"/>
      <c r="LZ162"/>
      <c r="MA162"/>
      <c r="MB162"/>
      <c r="MC162"/>
      <c r="MD162"/>
      <c r="ME162"/>
      <c r="MF162"/>
      <c r="MG162"/>
      <c r="MH162"/>
      <c r="MI162"/>
      <c r="MJ162"/>
      <c r="MK162"/>
      <c r="ML162"/>
      <c r="MM162"/>
      <c r="MN162"/>
      <c r="MO162"/>
      <c r="MP162"/>
      <c r="MQ162"/>
      <c r="MR162"/>
      <c r="MS162"/>
      <c r="MT162"/>
      <c r="MU162"/>
      <c r="MV162"/>
      <c r="MW162"/>
      <c r="MX162"/>
      <c r="MY162"/>
      <c r="MZ162"/>
      <c r="NA162"/>
      <c r="NB162"/>
      <c r="NC162"/>
      <c r="ND162"/>
      <c r="NE162"/>
      <c r="NF162"/>
      <c r="NG162"/>
      <c r="NH162"/>
      <c r="NI162"/>
      <c r="NJ162"/>
      <c r="NK162"/>
      <c r="NL162"/>
      <c r="NM162"/>
      <c r="NN162"/>
      <c r="NO162"/>
      <c r="NP162"/>
      <c r="NQ162"/>
      <c r="NR162"/>
      <c r="NS162"/>
      <c r="NT162"/>
      <c r="NU162"/>
      <c r="NV162"/>
      <c r="NW162"/>
      <c r="NX162"/>
      <c r="NY162"/>
      <c r="NZ162"/>
      <c r="OA162"/>
      <c r="OB162"/>
      <c r="OC162"/>
      <c r="OD162"/>
      <c r="OE162"/>
      <c r="OF162"/>
      <c r="OG162"/>
      <c r="OH162"/>
      <c r="OI162"/>
      <c r="OJ162"/>
      <c r="OK162"/>
      <c r="OL162"/>
      <c r="OM162"/>
      <c r="ON162"/>
      <c r="OO162"/>
      <c r="OP162"/>
      <c r="OQ162"/>
      <c r="OR162"/>
      <c r="OS162"/>
      <c r="OT162"/>
      <c r="OU162"/>
      <c r="OV162"/>
      <c r="OW162"/>
      <c r="OX162"/>
      <c r="OY162"/>
      <c r="OZ162"/>
      <c r="PA162"/>
      <c r="PB162"/>
      <c r="PC162"/>
      <c r="PD162"/>
      <c r="PE162"/>
      <c r="PF162"/>
      <c r="PG162"/>
      <c r="PH162"/>
      <c r="PI162"/>
      <c r="PJ162"/>
      <c r="PK162"/>
      <c r="PL162"/>
      <c r="PM162"/>
      <c r="PN162"/>
      <c r="PO162"/>
      <c r="PP162"/>
      <c r="PQ162"/>
      <c r="PR162"/>
      <c r="PS162"/>
      <c r="PT162"/>
      <c r="PU162"/>
      <c r="PV162"/>
      <c r="PW162"/>
      <c r="PX162"/>
      <c r="PY162"/>
      <c r="PZ162"/>
      <c r="QA162"/>
      <c r="QB162"/>
      <c r="QC162"/>
      <c r="QD162"/>
      <c r="QE162"/>
      <c r="QF162"/>
      <c r="QG162"/>
      <c r="QH162"/>
      <c r="QI162"/>
      <c r="QJ162"/>
      <c r="QK162"/>
      <c r="QL162"/>
      <c r="QM162"/>
      <c r="QN162"/>
      <c r="QO162"/>
      <c r="QP162"/>
      <c r="QQ162"/>
      <c r="QR162"/>
      <c r="QS162"/>
      <c r="QT162"/>
      <c r="QU162"/>
      <c r="QV162"/>
      <c r="QW162"/>
      <c r="QX162"/>
      <c r="QY162"/>
      <c r="QZ162"/>
      <c r="RA162"/>
      <c r="RB162"/>
      <c r="RC162"/>
      <c r="RD162"/>
      <c r="RE162"/>
      <c r="RF162"/>
      <c r="RG162"/>
      <c r="RH162"/>
      <c r="RI162"/>
      <c r="RJ162"/>
      <c r="RK162"/>
      <c r="RL162"/>
      <c r="RM162"/>
      <c r="RN162"/>
      <c r="RO162"/>
      <c r="RP162"/>
      <c r="RQ162"/>
      <c r="RR162"/>
      <c r="RS162"/>
      <c r="RT162"/>
      <c r="RU162"/>
      <c r="RV162"/>
      <c r="RW162"/>
      <c r="RX162"/>
      <c r="RY162"/>
      <c r="RZ162"/>
      <c r="SA162"/>
      <c r="SB162"/>
      <c r="SC162"/>
      <c r="SD162"/>
      <c r="SE162"/>
      <c r="SF162"/>
      <c r="SG162"/>
      <c r="SH162"/>
      <c r="SI162"/>
      <c r="SJ162"/>
      <c r="SK162"/>
      <c r="SL162"/>
      <c r="SM162"/>
      <c r="SN162"/>
      <c r="SO162"/>
      <c r="SP162"/>
      <c r="SQ162"/>
      <c r="SR162"/>
      <c r="SS162"/>
      <c r="ST162"/>
      <c r="SU162"/>
      <c r="SV162"/>
      <c r="SW162"/>
      <c r="SX162"/>
      <c r="SY162"/>
      <c r="SZ162"/>
      <c r="TA162"/>
      <c r="TB162"/>
      <c r="TC162"/>
      <c r="TD162"/>
      <c r="TE162"/>
      <c r="TF162"/>
      <c r="TG162"/>
      <c r="TH162"/>
      <c r="TI162"/>
      <c r="TJ162"/>
      <c r="TK162"/>
      <c r="TL162"/>
      <c r="TM162"/>
      <c r="TN162"/>
      <c r="TO162"/>
      <c r="TP162"/>
      <c r="TQ162"/>
      <c r="TR162"/>
      <c r="TS162"/>
      <c r="TT162"/>
      <c r="TU162"/>
      <c r="TV162"/>
      <c r="TW162"/>
      <c r="TX162"/>
      <c r="TY162"/>
      <c r="TZ162"/>
      <c r="UA162"/>
      <c r="UB162"/>
      <c r="UC162"/>
      <c r="UD162"/>
      <c r="UE162"/>
      <c r="UF162"/>
      <c r="UG162"/>
      <c r="UH162"/>
      <c r="UI162"/>
      <c r="UJ162"/>
      <c r="UK162"/>
      <c r="UL162"/>
      <c r="UM162"/>
      <c r="UN162"/>
      <c r="UO162"/>
      <c r="UP162"/>
      <c r="UQ162"/>
      <c r="UR162"/>
      <c r="US162"/>
      <c r="UT162"/>
      <c r="UU162"/>
      <c r="UV162"/>
      <c r="UW162"/>
      <c r="UX162"/>
      <c r="UY162"/>
      <c r="UZ162"/>
      <c r="VA162"/>
      <c r="VB162"/>
      <c r="VC162"/>
      <c r="VD162"/>
      <c r="VE162"/>
      <c r="VF162"/>
      <c r="VG162"/>
      <c r="VH162"/>
      <c r="VI162"/>
      <c r="VJ162"/>
      <c r="VK162"/>
      <c r="VL162"/>
      <c r="VM162"/>
      <c r="VN162"/>
      <c r="VO162"/>
      <c r="VP162"/>
      <c r="VQ162"/>
      <c r="VR162"/>
      <c r="VS162"/>
      <c r="VT162"/>
      <c r="VU162"/>
      <c r="VV162"/>
      <c r="VW162"/>
      <c r="VX162"/>
      <c r="VY162"/>
      <c r="VZ162"/>
      <c r="WA162"/>
      <c r="WB162"/>
      <c r="WC162"/>
      <c r="WD162"/>
      <c r="WE162"/>
      <c r="WF162"/>
      <c r="WG162"/>
    </row>
    <row r="163" spans="1:605" s="12" customFormat="1" ht="12.75" customHeight="1">
      <c r="A163" s="9" t="str">
        <f>"39/3"</f>
        <v>39/3</v>
      </c>
      <c r="B163" s="10" t="s">
        <v>89</v>
      </c>
      <c r="C163" s="11" t="str">
        <f>"150"</f>
        <v>150</v>
      </c>
      <c r="D163" s="11">
        <v>6.58</v>
      </c>
      <c r="E163" s="11">
        <v>0</v>
      </c>
      <c r="F163" s="11">
        <v>1.72</v>
      </c>
      <c r="G163" s="11">
        <v>1.72</v>
      </c>
      <c r="H163" s="11">
        <v>34.47</v>
      </c>
      <c r="I163" s="25">
        <v>170.91364949999999</v>
      </c>
      <c r="J163" s="11">
        <v>0.32</v>
      </c>
      <c r="K163" s="11">
        <v>0</v>
      </c>
      <c r="L163" s="11">
        <v>0</v>
      </c>
      <c r="M163" s="11">
        <v>0</v>
      </c>
      <c r="N163" s="11">
        <v>0.73</v>
      </c>
      <c r="O163" s="11">
        <v>28.03</v>
      </c>
      <c r="P163" s="11">
        <v>5.72</v>
      </c>
      <c r="Q163" s="11">
        <v>0</v>
      </c>
      <c r="R163" s="11">
        <v>0</v>
      </c>
      <c r="S163" s="11">
        <v>0</v>
      </c>
      <c r="T163" s="11">
        <v>1.28</v>
      </c>
      <c r="U163" s="11">
        <v>145.29</v>
      </c>
      <c r="V163" s="11">
        <v>200.36</v>
      </c>
      <c r="W163" s="11">
        <v>11.67</v>
      </c>
      <c r="X163" s="11">
        <v>101.25</v>
      </c>
      <c r="Y163" s="11">
        <v>147.84</v>
      </c>
      <c r="Z163" s="11">
        <v>3.47</v>
      </c>
      <c r="AA163" s="11">
        <v>0</v>
      </c>
      <c r="AB163" s="11">
        <v>4.79</v>
      </c>
      <c r="AC163" s="11">
        <v>1.07</v>
      </c>
      <c r="AD163" s="11">
        <v>0.43</v>
      </c>
      <c r="AE163" s="11">
        <v>0.19</v>
      </c>
      <c r="AF163" s="11">
        <v>0.1</v>
      </c>
      <c r="AG163" s="11">
        <v>1.9</v>
      </c>
      <c r="AH163" s="11">
        <v>3.83</v>
      </c>
      <c r="AI163" s="11">
        <v>0</v>
      </c>
      <c r="AJ163" s="12">
        <v>0</v>
      </c>
      <c r="AK163" s="12">
        <v>307.89</v>
      </c>
      <c r="AL163" s="12">
        <v>240.05</v>
      </c>
      <c r="AM163" s="12">
        <v>388.78</v>
      </c>
      <c r="AN163" s="12">
        <v>276.58</v>
      </c>
      <c r="AO163" s="12">
        <v>166.99</v>
      </c>
      <c r="AP163" s="12">
        <v>208.74</v>
      </c>
      <c r="AQ163" s="12">
        <v>93.93</v>
      </c>
      <c r="AR163" s="12">
        <v>308.94</v>
      </c>
      <c r="AS163" s="12">
        <v>302.67</v>
      </c>
      <c r="AT163" s="12">
        <v>584.47</v>
      </c>
      <c r="AU163" s="12">
        <v>575.08000000000004</v>
      </c>
      <c r="AV163" s="12">
        <v>156.56</v>
      </c>
      <c r="AW163" s="12">
        <v>375.73</v>
      </c>
      <c r="AX163" s="12">
        <v>1179.3800000000001</v>
      </c>
      <c r="AY163" s="12">
        <v>0</v>
      </c>
      <c r="AZ163" s="12">
        <v>260.93</v>
      </c>
      <c r="BA163" s="12">
        <v>316.24</v>
      </c>
      <c r="BB163" s="12">
        <v>224.4</v>
      </c>
      <c r="BC163" s="12">
        <v>172.21</v>
      </c>
      <c r="BD163" s="12">
        <v>0</v>
      </c>
      <c r="BE163" s="12">
        <v>0</v>
      </c>
      <c r="BF163" s="12">
        <v>0</v>
      </c>
      <c r="BG163" s="12">
        <v>0</v>
      </c>
      <c r="BH163" s="12">
        <v>0</v>
      </c>
      <c r="BI163" s="12">
        <v>0.01</v>
      </c>
      <c r="BJ163" s="12">
        <v>0</v>
      </c>
      <c r="BK163" s="12">
        <v>0.28000000000000003</v>
      </c>
      <c r="BL163" s="12">
        <v>0</v>
      </c>
      <c r="BM163" s="12">
        <v>0.02</v>
      </c>
      <c r="BN163" s="12">
        <v>0.01</v>
      </c>
      <c r="BO163" s="12">
        <v>0</v>
      </c>
      <c r="BP163" s="12">
        <v>0</v>
      </c>
      <c r="BQ163" s="12">
        <v>0</v>
      </c>
      <c r="BR163" s="12">
        <v>0.01</v>
      </c>
      <c r="BS163" s="12">
        <v>0.56000000000000005</v>
      </c>
      <c r="BT163" s="12">
        <v>0.01</v>
      </c>
      <c r="BU163" s="12">
        <v>0</v>
      </c>
      <c r="BV163" s="12">
        <v>0.55000000000000004</v>
      </c>
      <c r="BW163" s="12">
        <v>0.05</v>
      </c>
      <c r="BX163" s="12">
        <v>0</v>
      </c>
      <c r="BY163" s="12">
        <v>0</v>
      </c>
      <c r="BZ163" s="12">
        <v>0</v>
      </c>
      <c r="CA163" s="12">
        <v>0</v>
      </c>
      <c r="CB163" s="12">
        <v>87.71</v>
      </c>
      <c r="IV163"/>
      <c r="IW163"/>
      <c r="IX163"/>
      <c r="IY163"/>
      <c r="IZ163"/>
      <c r="JA163"/>
      <c r="JB163"/>
      <c r="JC163"/>
      <c r="JD163"/>
      <c r="JE163"/>
      <c r="JF163"/>
      <c r="JG163"/>
      <c r="JH163"/>
      <c r="JI163"/>
      <c r="JJ163"/>
      <c r="JK163"/>
      <c r="JL163"/>
      <c r="JM163"/>
      <c r="JN163"/>
      <c r="JO163"/>
      <c r="JP163"/>
      <c r="JQ163"/>
      <c r="JR163"/>
      <c r="JS163"/>
      <c r="JT163"/>
      <c r="JU163"/>
      <c r="JV163"/>
      <c r="JW163"/>
      <c r="JX163"/>
      <c r="JY163"/>
      <c r="JZ163"/>
      <c r="KA163"/>
      <c r="KB163"/>
      <c r="KC163"/>
      <c r="KD163"/>
      <c r="KE163"/>
      <c r="KF163"/>
      <c r="KG163"/>
      <c r="KH163"/>
      <c r="KI163"/>
      <c r="KJ163"/>
      <c r="KK163"/>
      <c r="KL163"/>
      <c r="KM163"/>
      <c r="KN163"/>
      <c r="KO163"/>
      <c r="KP163"/>
      <c r="KQ163"/>
      <c r="KR163"/>
      <c r="KS163"/>
      <c r="KT163"/>
      <c r="KU163"/>
      <c r="KV163"/>
      <c r="KW163"/>
      <c r="KX163"/>
      <c r="KY163"/>
      <c r="KZ163"/>
      <c r="LA163"/>
      <c r="LB163"/>
      <c r="LC163"/>
      <c r="LD163"/>
      <c r="LE163"/>
      <c r="LF163"/>
      <c r="LG163"/>
      <c r="LH163"/>
      <c r="LI163"/>
      <c r="LJ163"/>
      <c r="LK163"/>
      <c r="LL163"/>
      <c r="LM163"/>
      <c r="LN163"/>
      <c r="LO163"/>
      <c r="LP163"/>
      <c r="LQ163"/>
      <c r="LR163"/>
      <c r="LS163"/>
      <c r="LT163"/>
      <c r="LU163"/>
      <c r="LV163"/>
      <c r="LW163"/>
      <c r="LX163"/>
      <c r="LY163"/>
      <c r="LZ163"/>
      <c r="MA163"/>
      <c r="MB163"/>
      <c r="MC163"/>
      <c r="MD163"/>
      <c r="ME163"/>
      <c r="MF163"/>
      <c r="MG163"/>
      <c r="MH163"/>
      <c r="MI163"/>
      <c r="MJ163"/>
      <c r="MK163"/>
      <c r="ML163"/>
      <c r="MM163"/>
      <c r="MN163"/>
      <c r="MO163"/>
      <c r="MP163"/>
      <c r="MQ163"/>
      <c r="MR163"/>
      <c r="MS163"/>
      <c r="MT163"/>
      <c r="MU163"/>
      <c r="MV163"/>
      <c r="MW163"/>
      <c r="MX163"/>
      <c r="MY163"/>
      <c r="MZ163"/>
      <c r="NA163"/>
      <c r="NB163"/>
      <c r="NC163"/>
      <c r="ND163"/>
      <c r="NE163"/>
      <c r="NF163"/>
      <c r="NG163"/>
      <c r="NH163"/>
      <c r="NI163"/>
      <c r="NJ163"/>
      <c r="NK163"/>
      <c r="NL163"/>
      <c r="NM163"/>
      <c r="NN163"/>
      <c r="NO163"/>
      <c r="NP163"/>
      <c r="NQ163"/>
      <c r="NR163"/>
      <c r="NS163"/>
      <c r="NT163"/>
      <c r="NU163"/>
      <c r="NV163"/>
      <c r="NW163"/>
      <c r="NX163"/>
      <c r="NY163"/>
      <c r="NZ163"/>
      <c r="OA163"/>
      <c r="OB163"/>
      <c r="OC163"/>
      <c r="OD163"/>
      <c r="OE163"/>
      <c r="OF163"/>
      <c r="OG163"/>
      <c r="OH163"/>
      <c r="OI163"/>
      <c r="OJ163"/>
      <c r="OK163"/>
      <c r="OL163"/>
      <c r="OM163"/>
      <c r="ON163"/>
      <c r="OO163"/>
      <c r="OP163"/>
      <c r="OQ163"/>
      <c r="OR163"/>
      <c r="OS163"/>
      <c r="OT163"/>
      <c r="OU163"/>
      <c r="OV163"/>
      <c r="OW163"/>
      <c r="OX163"/>
      <c r="OY163"/>
      <c r="OZ163"/>
      <c r="PA163"/>
      <c r="PB163"/>
      <c r="PC163"/>
      <c r="PD163"/>
      <c r="PE163"/>
      <c r="PF163"/>
      <c r="PG163"/>
      <c r="PH163"/>
      <c r="PI163"/>
      <c r="PJ163"/>
      <c r="PK163"/>
      <c r="PL163"/>
      <c r="PM163"/>
      <c r="PN163"/>
      <c r="PO163"/>
      <c r="PP163"/>
      <c r="PQ163"/>
      <c r="PR163"/>
      <c r="PS163"/>
      <c r="PT163"/>
      <c r="PU163"/>
      <c r="PV163"/>
      <c r="PW163"/>
      <c r="PX163"/>
      <c r="PY163"/>
      <c r="PZ163"/>
      <c r="QA163"/>
      <c r="QB163"/>
      <c r="QC163"/>
      <c r="QD163"/>
      <c r="QE163"/>
      <c r="QF163"/>
      <c r="QG163"/>
      <c r="QH163"/>
      <c r="QI163"/>
      <c r="QJ163"/>
      <c r="QK163"/>
      <c r="QL163"/>
      <c r="QM163"/>
      <c r="QN163"/>
      <c r="QO163"/>
      <c r="QP163"/>
      <c r="QQ163"/>
      <c r="QR163"/>
      <c r="QS163"/>
      <c r="QT163"/>
      <c r="QU163"/>
      <c r="QV163"/>
      <c r="QW163"/>
      <c r="QX163"/>
      <c r="QY163"/>
      <c r="QZ163"/>
      <c r="RA163"/>
      <c r="RB163"/>
      <c r="RC163"/>
      <c r="RD163"/>
      <c r="RE163"/>
      <c r="RF163"/>
      <c r="RG163"/>
      <c r="RH163"/>
      <c r="RI163"/>
      <c r="RJ163"/>
      <c r="RK163"/>
      <c r="RL163"/>
      <c r="RM163"/>
      <c r="RN163"/>
      <c r="RO163"/>
      <c r="RP163"/>
      <c r="RQ163"/>
      <c r="RR163"/>
      <c r="RS163"/>
      <c r="RT163"/>
      <c r="RU163"/>
      <c r="RV163"/>
      <c r="RW163"/>
      <c r="RX163"/>
      <c r="RY163"/>
      <c r="RZ163"/>
      <c r="SA163"/>
      <c r="SB163"/>
      <c r="SC163"/>
      <c r="SD163"/>
      <c r="SE163"/>
      <c r="SF163"/>
      <c r="SG163"/>
      <c r="SH163"/>
      <c r="SI163"/>
      <c r="SJ163"/>
      <c r="SK163"/>
      <c r="SL163"/>
      <c r="SM163"/>
      <c r="SN163"/>
      <c r="SO163"/>
      <c r="SP163"/>
      <c r="SQ163"/>
      <c r="SR163"/>
      <c r="SS163"/>
      <c r="ST163"/>
      <c r="SU163"/>
      <c r="SV163"/>
      <c r="SW163"/>
      <c r="SX163"/>
      <c r="SY163"/>
      <c r="SZ163"/>
      <c r="TA163"/>
      <c r="TB163"/>
      <c r="TC163"/>
      <c r="TD163"/>
      <c r="TE163"/>
      <c r="TF163"/>
      <c r="TG163"/>
      <c r="TH163"/>
      <c r="TI163"/>
      <c r="TJ163"/>
      <c r="TK163"/>
      <c r="TL163"/>
      <c r="TM163"/>
      <c r="TN163"/>
      <c r="TO163"/>
      <c r="TP163"/>
      <c r="TQ163"/>
      <c r="TR163"/>
      <c r="TS163"/>
      <c r="TT163"/>
      <c r="TU163"/>
      <c r="TV163"/>
      <c r="TW163"/>
      <c r="TX163"/>
      <c r="TY163"/>
      <c r="TZ163"/>
      <c r="UA163"/>
      <c r="UB163"/>
      <c r="UC163"/>
      <c r="UD163"/>
      <c r="UE163"/>
      <c r="UF163"/>
      <c r="UG163"/>
      <c r="UH163"/>
      <c r="UI163"/>
      <c r="UJ163"/>
      <c r="UK163"/>
      <c r="UL163"/>
      <c r="UM163"/>
      <c r="UN163"/>
      <c r="UO163"/>
      <c r="UP163"/>
      <c r="UQ163"/>
      <c r="UR163"/>
      <c r="US163"/>
      <c r="UT163"/>
      <c r="UU163"/>
      <c r="UV163"/>
      <c r="UW163"/>
      <c r="UX163"/>
      <c r="UY163"/>
      <c r="UZ163"/>
      <c r="VA163"/>
      <c r="VB163"/>
      <c r="VC163"/>
      <c r="VD163"/>
      <c r="VE163"/>
      <c r="VF163"/>
      <c r="VG163"/>
      <c r="VH163"/>
      <c r="VI163"/>
      <c r="VJ163"/>
      <c r="VK163"/>
      <c r="VL163"/>
      <c r="VM163"/>
      <c r="VN163"/>
      <c r="VO163"/>
      <c r="VP163"/>
      <c r="VQ163"/>
      <c r="VR163"/>
      <c r="VS163"/>
      <c r="VT163"/>
      <c r="VU163"/>
      <c r="VV163"/>
      <c r="VW163"/>
      <c r="VX163"/>
      <c r="VY163"/>
      <c r="VZ163"/>
      <c r="WA163"/>
      <c r="WB163"/>
      <c r="WC163"/>
      <c r="WD163"/>
      <c r="WE163"/>
      <c r="WF163"/>
      <c r="WG163"/>
    </row>
    <row r="164" spans="1:605" s="12" customFormat="1" ht="12.75" customHeight="1">
      <c r="A164" s="9" t="str">
        <f>"27/10"</f>
        <v>27/10</v>
      </c>
      <c r="B164" s="10" t="s">
        <v>90</v>
      </c>
      <c r="C164" s="11" t="str">
        <f>"200"</f>
        <v>200</v>
      </c>
      <c r="D164" s="11">
        <v>0.08</v>
      </c>
      <c r="E164" s="11">
        <v>0</v>
      </c>
      <c r="F164" s="11">
        <v>0.02</v>
      </c>
      <c r="G164" s="11">
        <v>0.02</v>
      </c>
      <c r="H164" s="11">
        <v>9.84</v>
      </c>
      <c r="I164" s="25">
        <v>37.802231999999989</v>
      </c>
      <c r="J164" s="11">
        <v>0</v>
      </c>
      <c r="K164" s="11">
        <v>0</v>
      </c>
      <c r="L164" s="11">
        <v>0</v>
      </c>
      <c r="M164" s="11">
        <v>0</v>
      </c>
      <c r="N164" s="11">
        <v>9.8000000000000007</v>
      </c>
      <c r="O164" s="11">
        <v>0</v>
      </c>
      <c r="P164" s="11">
        <v>0.04</v>
      </c>
      <c r="Q164" s="11">
        <v>0</v>
      </c>
      <c r="R164" s="11">
        <v>0</v>
      </c>
      <c r="S164" s="11">
        <v>0</v>
      </c>
      <c r="T164" s="11">
        <v>0.03</v>
      </c>
      <c r="U164" s="11">
        <v>0.1</v>
      </c>
      <c r="V164" s="11">
        <v>0.3</v>
      </c>
      <c r="W164" s="11">
        <v>0.28999999999999998</v>
      </c>
      <c r="X164" s="11">
        <v>0</v>
      </c>
      <c r="Y164" s="11">
        <v>0</v>
      </c>
      <c r="Z164" s="11">
        <v>0.03</v>
      </c>
      <c r="AA164" s="11">
        <v>0</v>
      </c>
      <c r="AB164" s="11">
        <v>0</v>
      </c>
      <c r="AC164" s="11">
        <v>0</v>
      </c>
      <c r="AD164" s="11">
        <v>0</v>
      </c>
      <c r="AE164" s="11">
        <v>0</v>
      </c>
      <c r="AF164" s="11">
        <v>0</v>
      </c>
      <c r="AG164" s="11">
        <v>0</v>
      </c>
      <c r="AH164" s="11">
        <v>0</v>
      </c>
      <c r="AI164" s="11">
        <v>0</v>
      </c>
      <c r="AJ164" s="12">
        <v>0</v>
      </c>
      <c r="AK164" s="12">
        <v>0</v>
      </c>
      <c r="AL164" s="12">
        <v>0</v>
      </c>
      <c r="AM164" s="12">
        <v>0</v>
      </c>
      <c r="AN164" s="12">
        <v>0</v>
      </c>
      <c r="AO164" s="12">
        <v>0</v>
      </c>
      <c r="AP164" s="12">
        <v>0</v>
      </c>
      <c r="AQ164" s="12">
        <v>0</v>
      </c>
      <c r="AR164" s="12">
        <v>0</v>
      </c>
      <c r="AS164" s="12">
        <v>0</v>
      </c>
      <c r="AT164" s="12">
        <v>0</v>
      </c>
      <c r="AU164" s="12">
        <v>0</v>
      </c>
      <c r="AV164" s="12">
        <v>0</v>
      </c>
      <c r="AW164" s="12">
        <v>0</v>
      </c>
      <c r="AX164" s="12">
        <v>0</v>
      </c>
      <c r="AY164" s="12">
        <v>0</v>
      </c>
      <c r="AZ164" s="12">
        <v>0</v>
      </c>
      <c r="BA164" s="12">
        <v>0</v>
      </c>
      <c r="BB164" s="12">
        <v>0</v>
      </c>
      <c r="BC164" s="12">
        <v>0</v>
      </c>
      <c r="BD164" s="12">
        <v>0</v>
      </c>
      <c r="BE164" s="12">
        <v>0</v>
      </c>
      <c r="BF164" s="12">
        <v>0</v>
      </c>
      <c r="BG164" s="12">
        <v>0</v>
      </c>
      <c r="BH164" s="12">
        <v>0</v>
      </c>
      <c r="BI164" s="12">
        <v>0</v>
      </c>
      <c r="BJ164" s="12">
        <v>0</v>
      </c>
      <c r="BK164" s="12">
        <v>0</v>
      </c>
      <c r="BL164" s="12">
        <v>0</v>
      </c>
      <c r="BM164" s="12">
        <v>0</v>
      </c>
      <c r="BN164" s="12">
        <v>0</v>
      </c>
      <c r="BO164" s="12">
        <v>0</v>
      </c>
      <c r="BP164" s="12">
        <v>0</v>
      </c>
      <c r="BQ164" s="12">
        <v>0</v>
      </c>
      <c r="BR164" s="12">
        <v>0</v>
      </c>
      <c r="BS164" s="12">
        <v>0</v>
      </c>
      <c r="BT164" s="12">
        <v>0</v>
      </c>
      <c r="BU164" s="12">
        <v>0</v>
      </c>
      <c r="BV164" s="12">
        <v>0</v>
      </c>
      <c r="BW164" s="12">
        <v>0</v>
      </c>
      <c r="BX164" s="12">
        <v>0</v>
      </c>
      <c r="BY164" s="12">
        <v>0</v>
      </c>
      <c r="BZ164" s="12">
        <v>0</v>
      </c>
      <c r="CA164" s="12">
        <v>0</v>
      </c>
      <c r="CB164" s="12">
        <v>200.04</v>
      </c>
      <c r="IV164"/>
      <c r="IW164"/>
      <c r="IX164"/>
      <c r="IY164"/>
      <c r="IZ164"/>
      <c r="JA164"/>
      <c r="JB164"/>
      <c r="JC164"/>
      <c r="JD164"/>
      <c r="JE164"/>
      <c r="JF164"/>
      <c r="JG164"/>
      <c r="JH164"/>
      <c r="JI164"/>
      <c r="JJ164"/>
      <c r="JK164"/>
      <c r="JL164"/>
      <c r="JM164"/>
      <c r="JN164"/>
      <c r="JO164"/>
      <c r="JP164"/>
      <c r="JQ164"/>
      <c r="JR164"/>
      <c r="JS164"/>
      <c r="JT164"/>
      <c r="JU164"/>
      <c r="JV164"/>
      <c r="JW164"/>
      <c r="JX164"/>
      <c r="JY164"/>
      <c r="JZ164"/>
      <c r="KA164"/>
      <c r="KB164"/>
      <c r="KC164"/>
      <c r="KD164"/>
      <c r="KE164"/>
      <c r="KF164"/>
      <c r="KG164"/>
      <c r="KH164"/>
      <c r="KI164"/>
      <c r="KJ164"/>
      <c r="KK164"/>
      <c r="KL164"/>
      <c r="KM164"/>
      <c r="KN164"/>
      <c r="KO164"/>
      <c r="KP164"/>
      <c r="KQ164"/>
      <c r="KR164"/>
      <c r="KS164"/>
      <c r="KT164"/>
      <c r="KU164"/>
      <c r="KV164"/>
      <c r="KW164"/>
      <c r="KX164"/>
      <c r="KY164"/>
      <c r="KZ164"/>
      <c r="LA164"/>
      <c r="LB164"/>
      <c r="LC164"/>
      <c r="LD164"/>
      <c r="LE164"/>
      <c r="LF164"/>
      <c r="LG164"/>
      <c r="LH164"/>
      <c r="LI164"/>
      <c r="LJ164"/>
      <c r="LK164"/>
      <c r="LL164"/>
      <c r="LM164"/>
      <c r="LN164"/>
      <c r="LO164"/>
      <c r="LP164"/>
      <c r="LQ164"/>
      <c r="LR164"/>
      <c r="LS164"/>
      <c r="LT164"/>
      <c r="LU164"/>
      <c r="LV164"/>
      <c r="LW164"/>
      <c r="LX164"/>
      <c r="LY164"/>
      <c r="LZ164"/>
      <c r="MA164"/>
      <c r="MB164"/>
      <c r="MC164"/>
      <c r="MD164"/>
      <c r="ME164"/>
      <c r="MF164"/>
      <c r="MG164"/>
      <c r="MH164"/>
      <c r="MI164"/>
      <c r="MJ164"/>
      <c r="MK164"/>
      <c r="ML164"/>
      <c r="MM164"/>
      <c r="MN164"/>
      <c r="MO164"/>
      <c r="MP164"/>
      <c r="MQ164"/>
      <c r="MR164"/>
      <c r="MS164"/>
      <c r="MT164"/>
      <c r="MU164"/>
      <c r="MV164"/>
      <c r="MW164"/>
      <c r="MX164"/>
      <c r="MY164"/>
      <c r="MZ164"/>
      <c r="NA164"/>
      <c r="NB164"/>
      <c r="NC164"/>
      <c r="ND164"/>
      <c r="NE164"/>
      <c r="NF164"/>
      <c r="NG164"/>
      <c r="NH164"/>
      <c r="NI164"/>
      <c r="NJ164"/>
      <c r="NK164"/>
      <c r="NL164"/>
      <c r="NM164"/>
      <c r="NN164"/>
      <c r="NO164"/>
      <c r="NP164"/>
      <c r="NQ164"/>
      <c r="NR164"/>
      <c r="NS164"/>
      <c r="NT164"/>
      <c r="NU164"/>
      <c r="NV164"/>
      <c r="NW164"/>
      <c r="NX164"/>
      <c r="NY164"/>
      <c r="NZ164"/>
      <c r="OA164"/>
      <c r="OB164"/>
      <c r="OC164"/>
      <c r="OD164"/>
      <c r="OE164"/>
      <c r="OF164"/>
      <c r="OG164"/>
      <c r="OH164"/>
      <c r="OI164"/>
      <c r="OJ164"/>
      <c r="OK164"/>
      <c r="OL164"/>
      <c r="OM164"/>
      <c r="ON164"/>
      <c r="OO164"/>
      <c r="OP164"/>
      <c r="OQ164"/>
      <c r="OR164"/>
      <c r="OS164"/>
      <c r="OT164"/>
      <c r="OU164"/>
      <c r="OV164"/>
      <c r="OW164"/>
      <c r="OX164"/>
      <c r="OY164"/>
      <c r="OZ164"/>
      <c r="PA164"/>
      <c r="PB164"/>
      <c r="PC164"/>
      <c r="PD164"/>
      <c r="PE164"/>
      <c r="PF164"/>
      <c r="PG164"/>
      <c r="PH164"/>
      <c r="PI164"/>
      <c r="PJ164"/>
      <c r="PK164"/>
      <c r="PL164"/>
      <c r="PM164"/>
      <c r="PN164"/>
      <c r="PO164"/>
      <c r="PP164"/>
      <c r="PQ164"/>
      <c r="PR164"/>
      <c r="PS164"/>
      <c r="PT164"/>
      <c r="PU164"/>
      <c r="PV164"/>
      <c r="PW164"/>
      <c r="PX164"/>
      <c r="PY164"/>
      <c r="PZ164"/>
      <c r="QA164"/>
      <c r="QB164"/>
      <c r="QC164"/>
      <c r="QD164"/>
      <c r="QE164"/>
      <c r="QF164"/>
      <c r="QG164"/>
      <c r="QH164"/>
      <c r="QI164"/>
      <c r="QJ164"/>
      <c r="QK164"/>
      <c r="QL164"/>
      <c r="QM164"/>
      <c r="QN164"/>
      <c r="QO164"/>
      <c r="QP164"/>
      <c r="QQ164"/>
      <c r="QR164"/>
      <c r="QS164"/>
      <c r="QT164"/>
      <c r="QU164"/>
      <c r="QV164"/>
      <c r="QW164"/>
      <c r="QX164"/>
      <c r="QY164"/>
      <c r="QZ164"/>
      <c r="RA164"/>
      <c r="RB164"/>
      <c r="RC164"/>
      <c r="RD164"/>
      <c r="RE164"/>
      <c r="RF164"/>
      <c r="RG164"/>
      <c r="RH164"/>
      <c r="RI164"/>
      <c r="RJ164"/>
      <c r="RK164"/>
      <c r="RL164"/>
      <c r="RM164"/>
      <c r="RN164"/>
      <c r="RO164"/>
      <c r="RP164"/>
      <c r="RQ164"/>
      <c r="RR164"/>
      <c r="RS164"/>
      <c r="RT164"/>
      <c r="RU164"/>
      <c r="RV164"/>
      <c r="RW164"/>
      <c r="RX164"/>
      <c r="RY164"/>
      <c r="RZ164"/>
      <c r="SA164"/>
      <c r="SB164"/>
      <c r="SC164"/>
      <c r="SD164"/>
      <c r="SE164"/>
      <c r="SF164"/>
      <c r="SG164"/>
      <c r="SH164"/>
      <c r="SI164"/>
      <c r="SJ164"/>
      <c r="SK164"/>
      <c r="SL164"/>
      <c r="SM164"/>
      <c r="SN164"/>
      <c r="SO164"/>
      <c r="SP164"/>
      <c r="SQ164"/>
      <c r="SR164"/>
      <c r="SS164"/>
      <c r="ST164"/>
      <c r="SU164"/>
      <c r="SV164"/>
      <c r="SW164"/>
      <c r="SX164"/>
      <c r="SY164"/>
      <c r="SZ164"/>
      <c r="TA164"/>
      <c r="TB164"/>
      <c r="TC164"/>
      <c r="TD164"/>
      <c r="TE164"/>
      <c r="TF164"/>
      <c r="TG164"/>
      <c r="TH164"/>
      <c r="TI164"/>
      <c r="TJ164"/>
      <c r="TK164"/>
      <c r="TL164"/>
      <c r="TM164"/>
      <c r="TN164"/>
      <c r="TO164"/>
      <c r="TP164"/>
      <c r="TQ164"/>
      <c r="TR164"/>
      <c r="TS164"/>
      <c r="TT164"/>
      <c r="TU164"/>
      <c r="TV164"/>
      <c r="TW164"/>
      <c r="TX164"/>
      <c r="TY164"/>
      <c r="TZ164"/>
      <c r="UA164"/>
      <c r="UB164"/>
      <c r="UC164"/>
      <c r="UD164"/>
      <c r="UE164"/>
      <c r="UF164"/>
      <c r="UG164"/>
      <c r="UH164"/>
      <c r="UI164"/>
      <c r="UJ164"/>
      <c r="UK164"/>
      <c r="UL164"/>
      <c r="UM164"/>
      <c r="UN164"/>
      <c r="UO164"/>
      <c r="UP164"/>
      <c r="UQ164"/>
      <c r="UR164"/>
      <c r="US164"/>
      <c r="UT164"/>
      <c r="UU164"/>
      <c r="UV164"/>
      <c r="UW164"/>
      <c r="UX164"/>
      <c r="UY164"/>
      <c r="UZ164"/>
      <c r="VA164"/>
      <c r="VB164"/>
      <c r="VC164"/>
      <c r="VD164"/>
      <c r="VE164"/>
      <c r="VF164"/>
      <c r="VG164"/>
      <c r="VH164"/>
      <c r="VI164"/>
      <c r="VJ164"/>
      <c r="VK164"/>
      <c r="VL164"/>
      <c r="VM164"/>
      <c r="VN164"/>
      <c r="VO164"/>
      <c r="VP164"/>
      <c r="VQ164"/>
      <c r="VR164"/>
      <c r="VS164"/>
      <c r="VT164"/>
      <c r="VU164"/>
      <c r="VV164"/>
      <c r="VW164"/>
      <c r="VX164"/>
      <c r="VY164"/>
      <c r="VZ164"/>
      <c r="WA164"/>
      <c r="WB164"/>
      <c r="WC164"/>
      <c r="WD164"/>
      <c r="WE164"/>
      <c r="WF164"/>
      <c r="WG164"/>
    </row>
    <row r="165" spans="1:605" s="12" customFormat="1" ht="12.75" customHeight="1">
      <c r="A165" s="9" t="str">
        <f>"пром."</f>
        <v>пром.</v>
      </c>
      <c r="B165" s="10" t="s">
        <v>91</v>
      </c>
      <c r="C165" s="11" t="str">
        <f>"25"</f>
        <v>25</v>
      </c>
      <c r="D165" s="11">
        <v>1.67</v>
      </c>
      <c r="E165" s="11">
        <v>0</v>
      </c>
      <c r="F165" s="11">
        <v>0.18</v>
      </c>
      <c r="G165" s="11">
        <v>0</v>
      </c>
      <c r="H165" s="11">
        <v>12.55</v>
      </c>
      <c r="I165" s="25">
        <v>52.635800000000003</v>
      </c>
      <c r="J165" s="11">
        <v>0</v>
      </c>
      <c r="K165" s="11">
        <v>0</v>
      </c>
      <c r="L165" s="11">
        <v>0</v>
      </c>
      <c r="M165" s="11">
        <v>0</v>
      </c>
      <c r="N165" s="11">
        <v>10.7</v>
      </c>
      <c r="O165" s="11">
        <v>0</v>
      </c>
      <c r="P165" s="11">
        <v>1.85</v>
      </c>
      <c r="Q165" s="11">
        <v>0</v>
      </c>
      <c r="R165" s="11">
        <v>0</v>
      </c>
      <c r="S165" s="11">
        <v>0</v>
      </c>
      <c r="T165" s="11">
        <v>3.01</v>
      </c>
      <c r="U165" s="11">
        <v>10.08</v>
      </c>
      <c r="V165" s="11">
        <v>468.1</v>
      </c>
      <c r="W165" s="11">
        <v>185.09</v>
      </c>
      <c r="X165" s="11">
        <v>58.12</v>
      </c>
      <c r="Y165" s="11">
        <v>52.43</v>
      </c>
      <c r="Z165" s="11">
        <v>6.22</v>
      </c>
      <c r="AA165" s="11">
        <v>840</v>
      </c>
      <c r="AB165" s="11">
        <v>0</v>
      </c>
      <c r="AC165" s="11">
        <v>52.5</v>
      </c>
      <c r="AD165" s="11">
        <v>0.42</v>
      </c>
      <c r="AE165" s="11">
        <v>0.05</v>
      </c>
      <c r="AF165" s="11">
        <v>0.27</v>
      </c>
      <c r="AG165" s="11">
        <v>0</v>
      </c>
      <c r="AH165" s="11">
        <v>2.2400000000000002</v>
      </c>
      <c r="AI165" s="11">
        <v>12.5</v>
      </c>
      <c r="AJ165" s="12">
        <v>0</v>
      </c>
      <c r="AK165" s="12">
        <v>0</v>
      </c>
      <c r="AL165" s="12">
        <v>0</v>
      </c>
      <c r="AM165" s="12">
        <v>0</v>
      </c>
      <c r="AN165" s="12">
        <v>0</v>
      </c>
      <c r="AO165" s="12">
        <v>0</v>
      </c>
      <c r="AP165" s="12">
        <v>0</v>
      </c>
      <c r="AQ165" s="12">
        <v>0</v>
      </c>
      <c r="AR165" s="12">
        <v>0</v>
      </c>
      <c r="AS165" s="12">
        <v>0</v>
      </c>
      <c r="AT165" s="12">
        <v>0</v>
      </c>
      <c r="AU165" s="12">
        <v>0</v>
      </c>
      <c r="AV165" s="12">
        <v>0</v>
      </c>
      <c r="AW165" s="12">
        <v>0</v>
      </c>
      <c r="AX165" s="12">
        <v>0</v>
      </c>
      <c r="AY165" s="12">
        <v>0</v>
      </c>
      <c r="AZ165" s="12">
        <v>0</v>
      </c>
      <c r="BA165" s="12">
        <v>0</v>
      </c>
      <c r="BB165" s="12">
        <v>0</v>
      </c>
      <c r="BC165" s="12">
        <v>0</v>
      </c>
      <c r="BD165" s="12">
        <v>0</v>
      </c>
      <c r="BE165" s="12">
        <v>0</v>
      </c>
      <c r="BF165" s="12">
        <v>0</v>
      </c>
      <c r="BG165" s="12">
        <v>0.01</v>
      </c>
      <c r="BH165" s="12">
        <v>0</v>
      </c>
      <c r="BI165" s="12">
        <v>0.02</v>
      </c>
      <c r="BJ165" s="12">
        <v>0</v>
      </c>
      <c r="BK165" s="12">
        <v>0.22</v>
      </c>
      <c r="BL165" s="12">
        <v>0</v>
      </c>
      <c r="BM165" s="12">
        <v>7.0000000000000007E-2</v>
      </c>
      <c r="BN165" s="12">
        <v>0</v>
      </c>
      <c r="BO165" s="12">
        <v>0</v>
      </c>
      <c r="BP165" s="12">
        <v>0</v>
      </c>
      <c r="BQ165" s="12">
        <v>0</v>
      </c>
      <c r="BR165" s="12">
        <v>0.02</v>
      </c>
      <c r="BS165" s="12">
        <v>7.0000000000000007E-2</v>
      </c>
      <c r="BT165" s="12">
        <v>0</v>
      </c>
      <c r="BU165" s="12">
        <v>0</v>
      </c>
      <c r="BV165" s="12">
        <v>0.14000000000000001</v>
      </c>
      <c r="BW165" s="12">
        <v>0.54</v>
      </c>
      <c r="BX165" s="12">
        <v>0</v>
      </c>
      <c r="BY165" s="12">
        <v>0</v>
      </c>
      <c r="BZ165" s="12">
        <v>0</v>
      </c>
      <c r="CA165" s="12">
        <v>0</v>
      </c>
      <c r="CB165" s="12">
        <v>2</v>
      </c>
      <c r="IV165"/>
      <c r="IW165"/>
      <c r="IX165"/>
      <c r="IY165"/>
      <c r="IZ165"/>
      <c r="JA165"/>
      <c r="JB165"/>
      <c r="JC165"/>
      <c r="JD165"/>
      <c r="JE165"/>
      <c r="JF165"/>
      <c r="JG165"/>
      <c r="JH165"/>
      <c r="JI165"/>
      <c r="JJ165"/>
      <c r="JK165"/>
      <c r="JL165"/>
      <c r="JM165"/>
      <c r="JN165"/>
      <c r="JO165"/>
      <c r="JP165"/>
      <c r="JQ165"/>
      <c r="JR165"/>
      <c r="JS165"/>
      <c r="JT165"/>
      <c r="JU165"/>
      <c r="JV165"/>
      <c r="JW165"/>
      <c r="JX165"/>
      <c r="JY165"/>
      <c r="JZ165"/>
      <c r="KA165"/>
      <c r="KB165"/>
      <c r="KC165"/>
      <c r="KD165"/>
      <c r="KE165"/>
      <c r="KF165"/>
      <c r="KG165"/>
      <c r="KH165"/>
      <c r="KI165"/>
      <c r="KJ165"/>
      <c r="KK165"/>
      <c r="KL165"/>
      <c r="KM165"/>
      <c r="KN165"/>
      <c r="KO165"/>
      <c r="KP165"/>
      <c r="KQ165"/>
      <c r="KR165"/>
      <c r="KS165"/>
      <c r="KT165"/>
      <c r="KU165"/>
      <c r="KV165"/>
      <c r="KW165"/>
      <c r="KX165"/>
      <c r="KY165"/>
      <c r="KZ165"/>
      <c r="LA165"/>
      <c r="LB165"/>
      <c r="LC165"/>
      <c r="LD165"/>
      <c r="LE165"/>
      <c r="LF165"/>
      <c r="LG165"/>
      <c r="LH165"/>
      <c r="LI165"/>
      <c r="LJ165"/>
      <c r="LK165"/>
      <c r="LL165"/>
      <c r="LM165"/>
      <c r="LN165"/>
      <c r="LO165"/>
      <c r="LP165"/>
      <c r="LQ165"/>
      <c r="LR165"/>
      <c r="LS165"/>
      <c r="LT165"/>
      <c r="LU165"/>
      <c r="LV165"/>
      <c r="LW165"/>
      <c r="LX165"/>
      <c r="LY165"/>
      <c r="LZ165"/>
      <c r="MA165"/>
      <c r="MB165"/>
      <c r="MC165"/>
      <c r="MD165"/>
      <c r="ME165"/>
      <c r="MF165"/>
      <c r="MG165"/>
      <c r="MH165"/>
      <c r="MI165"/>
      <c r="MJ165"/>
      <c r="MK165"/>
      <c r="ML165"/>
      <c r="MM165"/>
      <c r="MN165"/>
      <c r="MO165"/>
      <c r="MP165"/>
      <c r="MQ165"/>
      <c r="MR165"/>
      <c r="MS165"/>
      <c r="MT165"/>
      <c r="MU165"/>
      <c r="MV165"/>
      <c r="MW165"/>
      <c r="MX165"/>
      <c r="MY165"/>
      <c r="MZ165"/>
      <c r="NA165"/>
      <c r="NB165"/>
      <c r="NC165"/>
      <c r="ND165"/>
      <c r="NE165"/>
      <c r="NF165"/>
      <c r="NG165"/>
      <c r="NH165"/>
      <c r="NI165"/>
      <c r="NJ165"/>
      <c r="NK165"/>
      <c r="NL165"/>
      <c r="NM165"/>
      <c r="NN165"/>
      <c r="NO165"/>
      <c r="NP165"/>
      <c r="NQ165"/>
      <c r="NR165"/>
      <c r="NS165"/>
      <c r="NT165"/>
      <c r="NU165"/>
      <c r="NV165"/>
      <c r="NW165"/>
      <c r="NX165"/>
      <c r="NY165"/>
      <c r="NZ165"/>
      <c r="OA165"/>
      <c r="OB165"/>
      <c r="OC165"/>
      <c r="OD165"/>
      <c r="OE165"/>
      <c r="OF165"/>
      <c r="OG165"/>
      <c r="OH165"/>
      <c r="OI165"/>
      <c r="OJ165"/>
      <c r="OK165"/>
      <c r="OL165"/>
      <c r="OM165"/>
      <c r="ON165"/>
      <c r="OO165"/>
      <c r="OP165"/>
      <c r="OQ165"/>
      <c r="OR165"/>
      <c r="OS165"/>
      <c r="OT165"/>
      <c r="OU165"/>
      <c r="OV165"/>
      <c r="OW165"/>
      <c r="OX165"/>
      <c r="OY165"/>
      <c r="OZ165"/>
      <c r="PA165"/>
      <c r="PB165"/>
      <c r="PC165"/>
      <c r="PD165"/>
      <c r="PE165"/>
      <c r="PF165"/>
      <c r="PG165"/>
      <c r="PH165"/>
      <c r="PI165"/>
      <c r="PJ165"/>
      <c r="PK165"/>
      <c r="PL165"/>
      <c r="PM165"/>
      <c r="PN165"/>
      <c r="PO165"/>
      <c r="PP165"/>
      <c r="PQ165"/>
      <c r="PR165"/>
      <c r="PS165"/>
      <c r="PT165"/>
      <c r="PU165"/>
      <c r="PV165"/>
      <c r="PW165"/>
      <c r="PX165"/>
      <c r="PY165"/>
      <c r="PZ165"/>
      <c r="QA165"/>
      <c r="QB165"/>
      <c r="QC165"/>
      <c r="QD165"/>
      <c r="QE165"/>
      <c r="QF165"/>
      <c r="QG165"/>
      <c r="QH165"/>
      <c r="QI165"/>
      <c r="QJ165"/>
      <c r="QK165"/>
      <c r="QL165"/>
      <c r="QM165"/>
      <c r="QN165"/>
      <c r="QO165"/>
      <c r="QP165"/>
      <c r="QQ165"/>
      <c r="QR165"/>
      <c r="QS165"/>
      <c r="QT165"/>
      <c r="QU165"/>
      <c r="QV165"/>
      <c r="QW165"/>
      <c r="QX165"/>
      <c r="QY165"/>
      <c r="QZ165"/>
      <c r="RA165"/>
      <c r="RB165"/>
      <c r="RC165"/>
      <c r="RD165"/>
      <c r="RE165"/>
      <c r="RF165"/>
      <c r="RG165"/>
      <c r="RH165"/>
      <c r="RI165"/>
      <c r="RJ165"/>
      <c r="RK165"/>
      <c r="RL165"/>
      <c r="RM165"/>
      <c r="RN165"/>
      <c r="RO165"/>
      <c r="RP165"/>
      <c r="RQ165"/>
      <c r="RR165"/>
      <c r="RS165"/>
      <c r="RT165"/>
      <c r="RU165"/>
      <c r="RV165"/>
      <c r="RW165"/>
      <c r="RX165"/>
      <c r="RY165"/>
      <c r="RZ165"/>
      <c r="SA165"/>
      <c r="SB165"/>
      <c r="SC165"/>
      <c r="SD165"/>
      <c r="SE165"/>
      <c r="SF165"/>
      <c r="SG165"/>
      <c r="SH165"/>
      <c r="SI165"/>
      <c r="SJ165"/>
      <c r="SK165"/>
      <c r="SL165"/>
      <c r="SM165"/>
      <c r="SN165"/>
      <c r="SO165"/>
      <c r="SP165"/>
      <c r="SQ165"/>
      <c r="SR165"/>
      <c r="SS165"/>
      <c r="ST165"/>
      <c r="SU165"/>
      <c r="SV165"/>
      <c r="SW165"/>
      <c r="SX165"/>
      <c r="SY165"/>
      <c r="SZ165"/>
      <c r="TA165"/>
      <c r="TB165"/>
      <c r="TC165"/>
      <c r="TD165"/>
      <c r="TE165"/>
      <c r="TF165"/>
      <c r="TG165"/>
      <c r="TH165"/>
      <c r="TI165"/>
      <c r="TJ165"/>
      <c r="TK165"/>
      <c r="TL165"/>
      <c r="TM165"/>
      <c r="TN165"/>
      <c r="TO165"/>
      <c r="TP165"/>
      <c r="TQ165"/>
      <c r="TR165"/>
      <c r="TS165"/>
      <c r="TT165"/>
      <c r="TU165"/>
      <c r="TV165"/>
      <c r="TW165"/>
      <c r="TX165"/>
      <c r="TY165"/>
      <c r="TZ165"/>
      <c r="UA165"/>
      <c r="UB165"/>
      <c r="UC165"/>
      <c r="UD165"/>
      <c r="UE165"/>
      <c r="UF165"/>
      <c r="UG165"/>
      <c r="UH165"/>
      <c r="UI165"/>
      <c r="UJ165"/>
      <c r="UK165"/>
      <c r="UL165"/>
      <c r="UM165"/>
      <c r="UN165"/>
      <c r="UO165"/>
      <c r="UP165"/>
      <c r="UQ165"/>
      <c r="UR165"/>
      <c r="US165"/>
      <c r="UT165"/>
      <c r="UU165"/>
      <c r="UV165"/>
      <c r="UW165"/>
      <c r="UX165"/>
      <c r="UY165"/>
      <c r="UZ165"/>
      <c r="VA165"/>
      <c r="VB165"/>
      <c r="VC165"/>
      <c r="VD165"/>
      <c r="VE165"/>
      <c r="VF165"/>
      <c r="VG165"/>
      <c r="VH165"/>
      <c r="VI165"/>
      <c r="VJ165"/>
      <c r="VK165"/>
      <c r="VL165"/>
      <c r="VM165"/>
      <c r="VN165"/>
      <c r="VO165"/>
      <c r="VP165"/>
      <c r="VQ165"/>
      <c r="VR165"/>
      <c r="VS165"/>
      <c r="VT165"/>
      <c r="VU165"/>
      <c r="VV165"/>
      <c r="VW165"/>
      <c r="VX165"/>
      <c r="VY165"/>
      <c r="VZ165"/>
      <c r="WA165"/>
      <c r="WB165"/>
      <c r="WC165"/>
      <c r="WD165"/>
      <c r="WE165"/>
      <c r="WF165"/>
      <c r="WG165"/>
    </row>
    <row r="166" spans="1:605" s="3" customFormat="1" ht="12.75" customHeight="1">
      <c r="A166" s="13" t="str">
        <f>"пром."</f>
        <v>пром.</v>
      </c>
      <c r="B166" s="14" t="s">
        <v>92</v>
      </c>
      <c r="C166" s="15" t="str">
        <f>"20"</f>
        <v>20</v>
      </c>
      <c r="D166" s="15">
        <v>1.32</v>
      </c>
      <c r="E166" s="15">
        <v>0</v>
      </c>
      <c r="F166" s="15">
        <v>0.24</v>
      </c>
      <c r="G166" s="15">
        <v>0.24</v>
      </c>
      <c r="H166" s="15">
        <v>8.34</v>
      </c>
      <c r="I166" s="26">
        <v>38.676000000000002</v>
      </c>
      <c r="J166" s="15">
        <v>0.04</v>
      </c>
      <c r="K166" s="15">
        <v>0</v>
      </c>
      <c r="L166" s="15">
        <v>0</v>
      </c>
      <c r="M166" s="15">
        <v>0</v>
      </c>
      <c r="N166" s="15">
        <v>0.24</v>
      </c>
      <c r="O166" s="15">
        <v>6.44</v>
      </c>
      <c r="P166" s="15">
        <v>1.66</v>
      </c>
      <c r="Q166" s="15">
        <v>0</v>
      </c>
      <c r="R166" s="15">
        <v>0</v>
      </c>
      <c r="S166" s="15">
        <v>0.2</v>
      </c>
      <c r="T166" s="15">
        <v>0.5</v>
      </c>
      <c r="U166" s="15">
        <v>122</v>
      </c>
      <c r="V166" s="15">
        <v>49</v>
      </c>
      <c r="W166" s="15">
        <v>7</v>
      </c>
      <c r="X166" s="15">
        <v>9.4</v>
      </c>
      <c r="Y166" s="15">
        <v>31.6</v>
      </c>
      <c r="Z166" s="15">
        <v>0.78</v>
      </c>
      <c r="AA166" s="15">
        <v>0</v>
      </c>
      <c r="AB166" s="15">
        <v>1</v>
      </c>
      <c r="AC166" s="15">
        <v>0.2</v>
      </c>
      <c r="AD166" s="15">
        <v>0.28000000000000003</v>
      </c>
      <c r="AE166" s="15">
        <v>0.04</v>
      </c>
      <c r="AF166" s="15">
        <v>0.02</v>
      </c>
      <c r="AG166" s="15">
        <v>0.14000000000000001</v>
      </c>
      <c r="AH166" s="15">
        <v>0.4</v>
      </c>
      <c r="AI166" s="15">
        <v>0</v>
      </c>
      <c r="AJ166" s="3">
        <v>0</v>
      </c>
      <c r="AK166" s="3">
        <v>64.400000000000006</v>
      </c>
      <c r="AL166" s="3">
        <v>49.6</v>
      </c>
      <c r="AM166" s="3">
        <v>85.4</v>
      </c>
      <c r="AN166" s="3">
        <v>44.6</v>
      </c>
      <c r="AO166" s="3">
        <v>18.600000000000001</v>
      </c>
      <c r="AP166" s="3">
        <v>39.6</v>
      </c>
      <c r="AQ166" s="3">
        <v>16</v>
      </c>
      <c r="AR166" s="3">
        <v>74.2</v>
      </c>
      <c r="AS166" s="3">
        <v>59.4</v>
      </c>
      <c r="AT166" s="3">
        <v>58.2</v>
      </c>
      <c r="AU166" s="3">
        <v>92.8</v>
      </c>
      <c r="AV166" s="3">
        <v>24.8</v>
      </c>
      <c r="AW166" s="3">
        <v>62</v>
      </c>
      <c r="AX166" s="3">
        <v>311.8</v>
      </c>
      <c r="AY166" s="3">
        <v>0</v>
      </c>
      <c r="AZ166" s="3">
        <v>105.2</v>
      </c>
      <c r="BA166" s="3">
        <v>58.2</v>
      </c>
      <c r="BB166" s="3">
        <v>36</v>
      </c>
      <c r="BC166" s="3">
        <v>26</v>
      </c>
      <c r="BD166" s="3">
        <v>0</v>
      </c>
      <c r="BE166" s="3">
        <v>0</v>
      </c>
      <c r="BF166" s="3">
        <v>0</v>
      </c>
      <c r="BG166" s="3">
        <v>0</v>
      </c>
      <c r="BH166" s="3">
        <v>0</v>
      </c>
      <c r="BI166" s="3">
        <v>0</v>
      </c>
      <c r="BJ166" s="3">
        <v>0</v>
      </c>
      <c r="BK166" s="3">
        <v>0.03</v>
      </c>
      <c r="BL166" s="3">
        <v>0</v>
      </c>
      <c r="BM166" s="3">
        <v>0</v>
      </c>
      <c r="BN166" s="3">
        <v>0</v>
      </c>
      <c r="BO166" s="3">
        <v>0</v>
      </c>
      <c r="BP166" s="3">
        <v>0</v>
      </c>
      <c r="BQ166" s="3">
        <v>0</v>
      </c>
      <c r="BR166" s="3">
        <v>0</v>
      </c>
      <c r="BS166" s="3">
        <v>0.02</v>
      </c>
      <c r="BT166" s="3">
        <v>0</v>
      </c>
      <c r="BU166" s="3">
        <v>0</v>
      </c>
      <c r="BV166" s="3">
        <v>0.1</v>
      </c>
      <c r="BW166" s="3">
        <v>0.02</v>
      </c>
      <c r="BX166" s="3">
        <v>0</v>
      </c>
      <c r="BY166" s="3">
        <v>0</v>
      </c>
      <c r="BZ166" s="3">
        <v>0</v>
      </c>
      <c r="CA166" s="3">
        <v>0</v>
      </c>
      <c r="CB166" s="3">
        <v>9.4</v>
      </c>
      <c r="IV166"/>
      <c r="IW166"/>
      <c r="IX166"/>
      <c r="IY166"/>
      <c r="IZ166"/>
      <c r="JA166"/>
      <c r="JB166"/>
      <c r="JC166"/>
      <c r="JD166"/>
      <c r="JE166"/>
      <c r="JF166"/>
      <c r="JG166"/>
      <c r="JH166"/>
      <c r="JI166"/>
      <c r="JJ166"/>
      <c r="JK166"/>
      <c r="JL166"/>
      <c r="JM166"/>
      <c r="JN166"/>
      <c r="JO166"/>
      <c r="JP166"/>
      <c r="JQ166"/>
      <c r="JR166"/>
      <c r="JS166"/>
      <c r="JT166"/>
      <c r="JU166"/>
      <c r="JV166"/>
      <c r="JW166"/>
      <c r="JX166"/>
      <c r="JY166"/>
      <c r="JZ166"/>
      <c r="KA166"/>
      <c r="KB166"/>
      <c r="KC166"/>
      <c r="KD166"/>
      <c r="KE166"/>
      <c r="KF166"/>
      <c r="KG166"/>
      <c r="KH166"/>
      <c r="KI166"/>
      <c r="KJ166"/>
      <c r="KK166"/>
      <c r="KL166"/>
      <c r="KM166"/>
      <c r="KN166"/>
      <c r="KO166"/>
      <c r="KP166"/>
      <c r="KQ166"/>
      <c r="KR166"/>
      <c r="KS166"/>
      <c r="KT166"/>
      <c r="KU166"/>
      <c r="KV166"/>
      <c r="KW166"/>
      <c r="KX166"/>
      <c r="KY166"/>
      <c r="KZ166"/>
      <c r="LA166"/>
      <c r="LB166"/>
      <c r="LC166"/>
      <c r="LD166"/>
      <c r="LE166"/>
      <c r="LF166"/>
      <c r="LG166"/>
      <c r="LH166"/>
      <c r="LI166"/>
      <c r="LJ166"/>
      <c r="LK166"/>
      <c r="LL166"/>
      <c r="LM166"/>
      <c r="LN166"/>
      <c r="LO166"/>
      <c r="LP166"/>
      <c r="LQ166"/>
      <c r="LR166"/>
      <c r="LS166"/>
      <c r="LT166"/>
      <c r="LU166"/>
      <c r="LV166"/>
      <c r="LW166"/>
      <c r="LX166"/>
      <c r="LY166"/>
      <c r="LZ166"/>
      <c r="MA166"/>
      <c r="MB166"/>
      <c r="MC166"/>
      <c r="MD166"/>
      <c r="ME166"/>
      <c r="MF166"/>
      <c r="MG166"/>
      <c r="MH166"/>
      <c r="MI166"/>
      <c r="MJ166"/>
      <c r="MK166"/>
      <c r="ML166"/>
      <c r="MM166"/>
      <c r="MN166"/>
      <c r="MO166"/>
      <c r="MP166"/>
      <c r="MQ166"/>
      <c r="MR166"/>
      <c r="MS166"/>
      <c r="MT166"/>
      <c r="MU166"/>
      <c r="MV166"/>
      <c r="MW166"/>
      <c r="MX166"/>
      <c r="MY166"/>
      <c r="MZ166"/>
      <c r="NA166"/>
      <c r="NB166"/>
      <c r="NC166"/>
      <c r="ND166"/>
      <c r="NE166"/>
      <c r="NF166"/>
      <c r="NG166"/>
      <c r="NH166"/>
      <c r="NI166"/>
      <c r="NJ166"/>
      <c r="NK166"/>
      <c r="NL166"/>
      <c r="NM166"/>
      <c r="NN166"/>
      <c r="NO166"/>
      <c r="NP166"/>
      <c r="NQ166"/>
      <c r="NR166"/>
      <c r="NS166"/>
      <c r="NT166"/>
      <c r="NU166"/>
      <c r="NV166"/>
      <c r="NW166"/>
      <c r="NX166"/>
      <c r="NY166"/>
      <c r="NZ166"/>
      <c r="OA166"/>
      <c r="OB166"/>
      <c r="OC166"/>
      <c r="OD166"/>
      <c r="OE166"/>
      <c r="OF166"/>
      <c r="OG166"/>
      <c r="OH166"/>
      <c r="OI166"/>
      <c r="OJ166"/>
      <c r="OK166"/>
      <c r="OL166"/>
      <c r="OM166"/>
      <c r="ON166"/>
      <c r="OO166"/>
      <c r="OP166"/>
      <c r="OQ166"/>
      <c r="OR166"/>
      <c r="OS166"/>
      <c r="OT166"/>
      <c r="OU166"/>
      <c r="OV166"/>
      <c r="OW166"/>
      <c r="OX166"/>
      <c r="OY166"/>
      <c r="OZ166"/>
      <c r="PA166"/>
      <c r="PB166"/>
      <c r="PC166"/>
      <c r="PD166"/>
      <c r="PE166"/>
      <c r="PF166"/>
      <c r="PG166"/>
      <c r="PH166"/>
      <c r="PI166"/>
      <c r="PJ166"/>
      <c r="PK166"/>
      <c r="PL166"/>
      <c r="PM166"/>
      <c r="PN166"/>
      <c r="PO166"/>
      <c r="PP166"/>
      <c r="PQ166"/>
      <c r="PR166"/>
      <c r="PS166"/>
      <c r="PT166"/>
      <c r="PU166"/>
      <c r="PV166"/>
      <c r="PW166"/>
      <c r="PX166"/>
      <c r="PY166"/>
      <c r="PZ166"/>
      <c r="QA166"/>
      <c r="QB166"/>
      <c r="QC166"/>
      <c r="QD166"/>
      <c r="QE166"/>
      <c r="QF166"/>
      <c r="QG166"/>
      <c r="QH166"/>
      <c r="QI166"/>
      <c r="QJ166"/>
      <c r="QK166"/>
      <c r="QL166"/>
      <c r="QM166"/>
      <c r="QN166"/>
      <c r="QO166"/>
      <c r="QP166"/>
      <c r="QQ166"/>
      <c r="QR166"/>
      <c r="QS166"/>
      <c r="QT166"/>
      <c r="QU166"/>
      <c r="QV166"/>
      <c r="QW166"/>
      <c r="QX166"/>
      <c r="QY166"/>
      <c r="QZ166"/>
      <c r="RA166"/>
      <c r="RB166"/>
      <c r="RC166"/>
      <c r="RD166"/>
      <c r="RE166"/>
      <c r="RF166"/>
      <c r="RG166"/>
      <c r="RH166"/>
      <c r="RI166"/>
      <c r="RJ166"/>
      <c r="RK166"/>
      <c r="RL166"/>
      <c r="RM166"/>
      <c r="RN166"/>
      <c r="RO166"/>
      <c r="RP166"/>
      <c r="RQ166"/>
      <c r="RR166"/>
      <c r="RS166"/>
      <c r="RT166"/>
      <c r="RU166"/>
      <c r="RV166"/>
      <c r="RW166"/>
      <c r="RX166"/>
      <c r="RY166"/>
      <c r="RZ166"/>
      <c r="SA166"/>
      <c r="SB166"/>
      <c r="SC166"/>
      <c r="SD166"/>
      <c r="SE166"/>
      <c r="SF166"/>
      <c r="SG166"/>
      <c r="SH166"/>
      <c r="SI166"/>
      <c r="SJ166"/>
      <c r="SK166"/>
      <c r="SL166"/>
      <c r="SM166"/>
      <c r="SN166"/>
      <c r="SO166"/>
      <c r="SP166"/>
      <c r="SQ166"/>
      <c r="SR166"/>
      <c r="SS166"/>
      <c r="ST166"/>
      <c r="SU166"/>
      <c r="SV166"/>
      <c r="SW166"/>
      <c r="SX166"/>
      <c r="SY166"/>
      <c r="SZ166"/>
      <c r="TA166"/>
      <c r="TB166"/>
      <c r="TC166"/>
      <c r="TD166"/>
      <c r="TE166"/>
      <c r="TF166"/>
      <c r="TG166"/>
      <c r="TH166"/>
      <c r="TI166"/>
      <c r="TJ166"/>
      <c r="TK166"/>
      <c r="TL166"/>
      <c r="TM166"/>
      <c r="TN166"/>
      <c r="TO166"/>
      <c r="TP166"/>
      <c r="TQ166"/>
      <c r="TR166"/>
      <c r="TS166"/>
      <c r="TT166"/>
      <c r="TU166"/>
      <c r="TV166"/>
      <c r="TW166"/>
      <c r="TX166"/>
      <c r="TY166"/>
      <c r="TZ166"/>
      <c r="UA166"/>
      <c r="UB166"/>
      <c r="UC166"/>
      <c r="UD166"/>
      <c r="UE166"/>
      <c r="UF166"/>
      <c r="UG166"/>
      <c r="UH166"/>
      <c r="UI166"/>
      <c r="UJ166"/>
      <c r="UK166"/>
      <c r="UL166"/>
      <c r="UM166"/>
      <c r="UN166"/>
      <c r="UO166"/>
      <c r="UP166"/>
      <c r="UQ166"/>
      <c r="UR166"/>
      <c r="US166"/>
      <c r="UT166"/>
      <c r="UU166"/>
      <c r="UV166"/>
      <c r="UW166"/>
      <c r="UX166"/>
      <c r="UY166"/>
      <c r="UZ166"/>
      <c r="VA166"/>
      <c r="VB166"/>
      <c r="VC166"/>
      <c r="VD166"/>
      <c r="VE166"/>
      <c r="VF166"/>
      <c r="VG166"/>
      <c r="VH166"/>
      <c r="VI166"/>
      <c r="VJ166"/>
      <c r="VK166"/>
      <c r="VL166"/>
      <c r="VM166"/>
      <c r="VN166"/>
      <c r="VO166"/>
      <c r="VP166"/>
      <c r="VQ166"/>
      <c r="VR166"/>
      <c r="VS166"/>
      <c r="VT166"/>
      <c r="VU166"/>
      <c r="VV166"/>
      <c r="VW166"/>
      <c r="VX166"/>
      <c r="VY166"/>
      <c r="VZ166"/>
      <c r="WA166"/>
      <c r="WB166"/>
      <c r="WC166"/>
      <c r="WD166"/>
      <c r="WE166"/>
      <c r="WF166"/>
      <c r="WG166"/>
    </row>
    <row r="167" spans="1:605" s="19" customFormat="1" ht="12.75" customHeight="1">
      <c r="A167" s="16"/>
      <c r="B167" s="17" t="s">
        <v>93</v>
      </c>
      <c r="C167" s="18"/>
      <c r="D167" s="18">
        <v>32.51</v>
      </c>
      <c r="E167" s="18">
        <v>22.61</v>
      </c>
      <c r="F167" s="18">
        <v>21.84</v>
      </c>
      <c r="G167" s="18">
        <v>2.4900000000000002</v>
      </c>
      <c r="H167" s="18">
        <v>67.09</v>
      </c>
      <c r="I167" s="27">
        <v>575.82000000000005</v>
      </c>
      <c r="J167" s="18">
        <v>6.66</v>
      </c>
      <c r="K167" s="18">
        <v>0.36</v>
      </c>
      <c r="L167" s="18">
        <v>0</v>
      </c>
      <c r="M167" s="18">
        <v>0</v>
      </c>
      <c r="N167" s="18">
        <v>22.4</v>
      </c>
      <c r="O167" s="18">
        <v>35.229999999999997</v>
      </c>
      <c r="P167" s="18">
        <v>9.4600000000000009</v>
      </c>
      <c r="Q167" s="18">
        <v>0</v>
      </c>
      <c r="R167" s="18">
        <v>0</v>
      </c>
      <c r="S167" s="18">
        <v>0.25</v>
      </c>
      <c r="T167" s="18">
        <v>6.52</v>
      </c>
      <c r="U167" s="18">
        <v>452.33</v>
      </c>
      <c r="V167" s="18">
        <v>882.03</v>
      </c>
      <c r="W167" s="18">
        <v>224.93</v>
      </c>
      <c r="X167" s="18">
        <v>189.12</v>
      </c>
      <c r="Y167" s="18">
        <v>395.43</v>
      </c>
      <c r="Z167" s="18">
        <v>12.35</v>
      </c>
      <c r="AA167" s="18">
        <v>890.07</v>
      </c>
      <c r="AB167" s="18">
        <v>187.66</v>
      </c>
      <c r="AC167" s="18">
        <v>202.33</v>
      </c>
      <c r="AD167" s="18">
        <v>2.11</v>
      </c>
      <c r="AE167" s="18">
        <v>0.34</v>
      </c>
      <c r="AF167" s="18">
        <v>0.51</v>
      </c>
      <c r="AG167" s="18">
        <v>10.58</v>
      </c>
      <c r="AH167" s="18">
        <v>23.84</v>
      </c>
      <c r="AI167" s="18">
        <v>13.38</v>
      </c>
      <c r="AJ167" s="19">
        <v>0</v>
      </c>
      <c r="AK167" s="19">
        <v>1467.91</v>
      </c>
      <c r="AL167" s="19">
        <v>1156.1099999999999</v>
      </c>
      <c r="AM167" s="19">
        <v>2238.27</v>
      </c>
      <c r="AN167" s="19">
        <v>2288.5</v>
      </c>
      <c r="AO167" s="19">
        <v>772.56</v>
      </c>
      <c r="AP167" s="19">
        <v>1314.58</v>
      </c>
      <c r="AQ167" s="19">
        <v>475.24</v>
      </c>
      <c r="AR167" s="19">
        <v>1313.69</v>
      </c>
      <c r="AS167" s="19">
        <v>1800.16</v>
      </c>
      <c r="AT167" s="19">
        <v>2169.62</v>
      </c>
      <c r="AU167" s="19">
        <v>2700.19</v>
      </c>
      <c r="AV167" s="19">
        <v>787.64</v>
      </c>
      <c r="AW167" s="19">
        <v>2148.92</v>
      </c>
      <c r="AX167" s="19">
        <v>4737.46</v>
      </c>
      <c r="AY167" s="19">
        <v>187.54</v>
      </c>
      <c r="AZ167" s="19">
        <v>1467.35</v>
      </c>
      <c r="BA167" s="19">
        <v>1447.88</v>
      </c>
      <c r="BB167" s="19">
        <v>1059.8599999999999</v>
      </c>
      <c r="BC167" s="19">
        <v>479</v>
      </c>
      <c r="BD167" s="19">
        <v>0.01</v>
      </c>
      <c r="BE167" s="19">
        <v>0</v>
      </c>
      <c r="BF167" s="19">
        <v>0</v>
      </c>
      <c r="BG167" s="19">
        <v>0.01</v>
      </c>
      <c r="BH167" s="19">
        <v>0.01</v>
      </c>
      <c r="BI167" s="19">
        <v>0.05</v>
      </c>
      <c r="BJ167" s="19">
        <v>0</v>
      </c>
      <c r="BK167" s="19">
        <v>0.62</v>
      </c>
      <c r="BL167" s="19">
        <v>0</v>
      </c>
      <c r="BM167" s="19">
        <v>0.14000000000000001</v>
      </c>
      <c r="BN167" s="19">
        <v>0.01</v>
      </c>
      <c r="BO167" s="19">
        <v>0</v>
      </c>
      <c r="BP167" s="19">
        <v>0</v>
      </c>
      <c r="BQ167" s="19">
        <v>0</v>
      </c>
      <c r="BR167" s="19">
        <v>0.04</v>
      </c>
      <c r="BS167" s="19">
        <v>0.81</v>
      </c>
      <c r="BT167" s="19">
        <v>0.01</v>
      </c>
      <c r="BU167" s="19">
        <v>0</v>
      </c>
      <c r="BV167" s="19">
        <v>1.08</v>
      </c>
      <c r="BW167" s="19">
        <v>0.61</v>
      </c>
      <c r="BX167" s="19">
        <v>0</v>
      </c>
      <c r="BY167" s="19">
        <v>0</v>
      </c>
      <c r="BZ167" s="19">
        <v>0</v>
      </c>
      <c r="CA167" s="19">
        <v>0</v>
      </c>
      <c r="CB167" s="19">
        <v>418.97</v>
      </c>
      <c r="IV167"/>
      <c r="IW167"/>
      <c r="IX167"/>
      <c r="IY167"/>
      <c r="IZ167"/>
      <c r="JA167"/>
      <c r="JB167"/>
      <c r="JC167"/>
      <c r="JD167"/>
      <c r="JE167"/>
      <c r="JF167"/>
      <c r="JG167"/>
      <c r="JH167"/>
      <c r="JI167"/>
      <c r="JJ167"/>
      <c r="JK167"/>
      <c r="JL167"/>
      <c r="JM167"/>
      <c r="JN167"/>
      <c r="JO167"/>
      <c r="JP167"/>
      <c r="JQ167"/>
      <c r="JR167"/>
      <c r="JS167"/>
      <c r="JT167"/>
      <c r="JU167"/>
      <c r="JV167"/>
      <c r="JW167"/>
      <c r="JX167"/>
      <c r="JY167"/>
      <c r="JZ167"/>
      <c r="KA167"/>
      <c r="KB167"/>
      <c r="KC167"/>
      <c r="KD167"/>
      <c r="KE167"/>
      <c r="KF167"/>
      <c r="KG167"/>
      <c r="KH167"/>
      <c r="KI167"/>
      <c r="KJ167"/>
      <c r="KK167"/>
      <c r="KL167"/>
      <c r="KM167"/>
      <c r="KN167"/>
      <c r="KO167"/>
      <c r="KP167"/>
      <c r="KQ167"/>
      <c r="KR167"/>
      <c r="KS167"/>
      <c r="KT167"/>
      <c r="KU167"/>
      <c r="KV167"/>
      <c r="KW167"/>
      <c r="KX167"/>
      <c r="KY167"/>
      <c r="KZ167"/>
      <c r="LA167"/>
      <c r="LB167"/>
      <c r="LC167"/>
      <c r="LD167"/>
      <c r="LE167"/>
      <c r="LF167"/>
      <c r="LG167"/>
      <c r="LH167"/>
      <c r="LI167"/>
      <c r="LJ167"/>
      <c r="LK167"/>
      <c r="LL167"/>
      <c r="LM167"/>
      <c r="LN167"/>
      <c r="LO167"/>
      <c r="LP167"/>
      <c r="LQ167"/>
      <c r="LR167"/>
      <c r="LS167"/>
      <c r="LT167"/>
      <c r="LU167"/>
      <c r="LV167"/>
      <c r="LW167"/>
      <c r="LX167"/>
      <c r="LY167"/>
      <c r="LZ167"/>
      <c r="MA167"/>
      <c r="MB167"/>
      <c r="MC167"/>
      <c r="MD167"/>
      <c r="ME167"/>
      <c r="MF167"/>
      <c r="MG167"/>
      <c r="MH167"/>
      <c r="MI167"/>
      <c r="MJ167"/>
      <c r="MK167"/>
      <c r="ML167"/>
      <c r="MM167"/>
      <c r="MN167"/>
      <c r="MO167"/>
      <c r="MP167"/>
      <c r="MQ167"/>
      <c r="MR167"/>
      <c r="MS167"/>
      <c r="MT167"/>
      <c r="MU167"/>
      <c r="MV167"/>
      <c r="MW167"/>
      <c r="MX167"/>
      <c r="MY167"/>
      <c r="MZ167"/>
      <c r="NA167"/>
      <c r="NB167"/>
      <c r="NC167"/>
      <c r="ND167"/>
      <c r="NE167"/>
      <c r="NF167"/>
      <c r="NG167"/>
      <c r="NH167"/>
      <c r="NI167"/>
      <c r="NJ167"/>
      <c r="NK167"/>
      <c r="NL167"/>
      <c r="NM167"/>
      <c r="NN167"/>
      <c r="NO167"/>
      <c r="NP167"/>
      <c r="NQ167"/>
      <c r="NR167"/>
      <c r="NS167"/>
      <c r="NT167"/>
      <c r="NU167"/>
      <c r="NV167"/>
      <c r="NW167"/>
      <c r="NX167"/>
      <c r="NY167"/>
      <c r="NZ167"/>
      <c r="OA167"/>
      <c r="OB167"/>
      <c r="OC167"/>
      <c r="OD167"/>
      <c r="OE167"/>
      <c r="OF167"/>
      <c r="OG167"/>
      <c r="OH167"/>
      <c r="OI167"/>
      <c r="OJ167"/>
      <c r="OK167"/>
      <c r="OL167"/>
      <c r="OM167"/>
      <c r="ON167"/>
      <c r="OO167"/>
      <c r="OP167"/>
      <c r="OQ167"/>
      <c r="OR167"/>
      <c r="OS167"/>
      <c r="OT167"/>
      <c r="OU167"/>
      <c r="OV167"/>
      <c r="OW167"/>
      <c r="OX167"/>
      <c r="OY167"/>
      <c r="OZ167"/>
      <c r="PA167"/>
      <c r="PB167"/>
      <c r="PC167"/>
      <c r="PD167"/>
      <c r="PE167"/>
      <c r="PF167"/>
      <c r="PG167"/>
      <c r="PH167"/>
      <c r="PI167"/>
      <c r="PJ167"/>
      <c r="PK167"/>
      <c r="PL167"/>
      <c r="PM167"/>
      <c r="PN167"/>
      <c r="PO167"/>
      <c r="PP167"/>
      <c r="PQ167"/>
      <c r="PR167"/>
      <c r="PS167"/>
      <c r="PT167"/>
      <c r="PU167"/>
      <c r="PV167"/>
      <c r="PW167"/>
      <c r="PX167"/>
      <c r="PY167"/>
      <c r="PZ167"/>
      <c r="QA167"/>
      <c r="QB167"/>
      <c r="QC167"/>
      <c r="QD167"/>
      <c r="QE167"/>
      <c r="QF167"/>
      <c r="QG167"/>
      <c r="QH167"/>
      <c r="QI167"/>
      <c r="QJ167"/>
      <c r="QK167"/>
      <c r="QL167"/>
      <c r="QM167"/>
      <c r="QN167"/>
      <c r="QO167"/>
      <c r="QP167"/>
      <c r="QQ167"/>
      <c r="QR167"/>
      <c r="QS167"/>
      <c r="QT167"/>
      <c r="QU167"/>
      <c r="QV167"/>
      <c r="QW167"/>
      <c r="QX167"/>
      <c r="QY167"/>
      <c r="QZ167"/>
      <c r="RA167"/>
      <c r="RB167"/>
      <c r="RC167"/>
      <c r="RD167"/>
      <c r="RE167"/>
      <c r="RF167"/>
      <c r="RG167"/>
      <c r="RH167"/>
      <c r="RI167"/>
      <c r="RJ167"/>
      <c r="RK167"/>
      <c r="RL167"/>
      <c r="RM167"/>
      <c r="RN167"/>
      <c r="RO167"/>
      <c r="RP167"/>
      <c r="RQ167"/>
      <c r="RR167"/>
      <c r="RS167"/>
      <c r="RT167"/>
      <c r="RU167"/>
      <c r="RV167"/>
      <c r="RW167"/>
      <c r="RX167"/>
      <c r="RY167"/>
      <c r="RZ167"/>
      <c r="SA167"/>
      <c r="SB167"/>
      <c r="SC167"/>
      <c r="SD167"/>
      <c r="SE167"/>
      <c r="SF167"/>
      <c r="SG167"/>
      <c r="SH167"/>
      <c r="SI167"/>
      <c r="SJ167"/>
      <c r="SK167"/>
      <c r="SL167"/>
      <c r="SM167"/>
      <c r="SN167"/>
      <c r="SO167"/>
      <c r="SP167"/>
      <c r="SQ167"/>
      <c r="SR167"/>
      <c r="SS167"/>
      <c r="ST167"/>
      <c r="SU167"/>
      <c r="SV167"/>
      <c r="SW167"/>
      <c r="SX167"/>
      <c r="SY167"/>
      <c r="SZ167"/>
      <c r="TA167"/>
      <c r="TB167"/>
      <c r="TC167"/>
      <c r="TD167"/>
      <c r="TE167"/>
      <c r="TF167"/>
      <c r="TG167"/>
      <c r="TH167"/>
      <c r="TI167"/>
      <c r="TJ167"/>
      <c r="TK167"/>
      <c r="TL167"/>
      <c r="TM167"/>
      <c r="TN167"/>
      <c r="TO167"/>
      <c r="TP167"/>
      <c r="TQ167"/>
      <c r="TR167"/>
      <c r="TS167"/>
      <c r="TT167"/>
      <c r="TU167"/>
      <c r="TV167"/>
      <c r="TW167"/>
      <c r="TX167"/>
      <c r="TY167"/>
      <c r="TZ167"/>
      <c r="UA167"/>
      <c r="UB167"/>
      <c r="UC167"/>
      <c r="UD167"/>
      <c r="UE167"/>
      <c r="UF167"/>
      <c r="UG167"/>
      <c r="UH167"/>
      <c r="UI167"/>
      <c r="UJ167"/>
      <c r="UK167"/>
      <c r="UL167"/>
      <c r="UM167"/>
      <c r="UN167"/>
      <c r="UO167"/>
      <c r="UP167"/>
      <c r="UQ167"/>
      <c r="UR167"/>
      <c r="US167"/>
      <c r="UT167"/>
      <c r="UU167"/>
      <c r="UV167"/>
      <c r="UW167"/>
      <c r="UX167"/>
      <c r="UY167"/>
      <c r="UZ167"/>
      <c r="VA167"/>
      <c r="VB167"/>
      <c r="VC167"/>
      <c r="VD167"/>
      <c r="VE167"/>
      <c r="VF167"/>
      <c r="VG167"/>
      <c r="VH167"/>
      <c r="VI167"/>
      <c r="VJ167"/>
      <c r="VK167"/>
      <c r="VL167"/>
      <c r="VM167"/>
      <c r="VN167"/>
      <c r="VO167"/>
      <c r="VP167"/>
      <c r="VQ167"/>
      <c r="VR167"/>
      <c r="VS167"/>
      <c r="VT167"/>
      <c r="VU167"/>
      <c r="VV167"/>
      <c r="VW167"/>
      <c r="VX167"/>
      <c r="VY167"/>
      <c r="VZ167"/>
      <c r="WA167"/>
      <c r="WB167"/>
      <c r="WC167"/>
      <c r="WD167"/>
      <c r="WE167"/>
      <c r="WF167"/>
      <c r="WG167"/>
    </row>
    <row r="168" spans="1:605" ht="12.75" customHeight="1">
      <c r="B168" s="7" t="s">
        <v>96</v>
      </c>
    </row>
    <row r="169" spans="1:605" s="12" customFormat="1" ht="12.75" customHeight="1">
      <c r="A169" s="9" t="str">
        <f>"32/1"</f>
        <v>32/1</v>
      </c>
      <c r="B169" s="21" t="s">
        <v>121</v>
      </c>
      <c r="C169" s="11" t="str">
        <f>"60"</f>
        <v>60</v>
      </c>
      <c r="D169" s="11">
        <v>0.83</v>
      </c>
      <c r="E169" s="11">
        <v>0</v>
      </c>
      <c r="F169" s="11">
        <v>3.58</v>
      </c>
      <c r="G169" s="11">
        <v>3.58</v>
      </c>
      <c r="H169" s="11">
        <v>5.41</v>
      </c>
      <c r="I169" s="25">
        <v>53.918487503999991</v>
      </c>
      <c r="J169" s="11">
        <v>0.45</v>
      </c>
      <c r="K169" s="11">
        <v>2.34</v>
      </c>
      <c r="L169" s="11">
        <v>0</v>
      </c>
      <c r="M169" s="11">
        <v>0</v>
      </c>
      <c r="N169" s="11">
        <v>4.05</v>
      </c>
      <c r="O169" s="11">
        <v>0.05</v>
      </c>
      <c r="P169" s="11">
        <v>1.31</v>
      </c>
      <c r="Q169" s="11">
        <v>0</v>
      </c>
      <c r="R169" s="11">
        <v>0</v>
      </c>
      <c r="S169" s="11">
        <v>0.06</v>
      </c>
      <c r="T169" s="11">
        <v>0.87</v>
      </c>
      <c r="U169" s="11">
        <v>133.87</v>
      </c>
      <c r="V169" s="11">
        <v>134.01</v>
      </c>
      <c r="W169" s="11">
        <v>20.45</v>
      </c>
      <c r="X169" s="11">
        <v>11.58</v>
      </c>
      <c r="Y169" s="11">
        <v>22.8</v>
      </c>
      <c r="Z169" s="11">
        <v>0.74</v>
      </c>
      <c r="AA169" s="11">
        <v>0</v>
      </c>
      <c r="AB169" s="11">
        <v>4.9400000000000004</v>
      </c>
      <c r="AC169" s="11">
        <v>1.19</v>
      </c>
      <c r="AD169" s="11">
        <v>1.64</v>
      </c>
      <c r="AE169" s="11">
        <v>0.01</v>
      </c>
      <c r="AF169" s="11">
        <v>0.02</v>
      </c>
      <c r="AG169" s="11">
        <v>0.09</v>
      </c>
      <c r="AH169" s="11">
        <v>0.24</v>
      </c>
      <c r="AI169" s="11">
        <v>1.1599999999999999</v>
      </c>
      <c r="AJ169" s="12">
        <v>0</v>
      </c>
      <c r="AK169" s="12">
        <v>29.28</v>
      </c>
      <c r="AL169" s="12">
        <v>33.15</v>
      </c>
      <c r="AM169" s="12">
        <v>37.01</v>
      </c>
      <c r="AN169" s="12">
        <v>50.83</v>
      </c>
      <c r="AO169" s="12">
        <v>11.05</v>
      </c>
      <c r="AP169" s="12">
        <v>29.28</v>
      </c>
      <c r="AQ169" s="12">
        <v>7.18</v>
      </c>
      <c r="AR169" s="12">
        <v>24.86</v>
      </c>
      <c r="AS169" s="12">
        <v>22.1</v>
      </c>
      <c r="AT169" s="12">
        <v>40.33</v>
      </c>
      <c r="AU169" s="12">
        <v>181.21</v>
      </c>
      <c r="AV169" s="12">
        <v>7.73</v>
      </c>
      <c r="AW169" s="12">
        <v>20.99</v>
      </c>
      <c r="AX169" s="12">
        <v>151.37</v>
      </c>
      <c r="AY169" s="12">
        <v>0</v>
      </c>
      <c r="AZ169" s="12">
        <v>25.97</v>
      </c>
      <c r="BA169" s="12">
        <v>34.799999999999997</v>
      </c>
      <c r="BB169" s="12">
        <v>27.62</v>
      </c>
      <c r="BC169" s="12">
        <v>8.2899999999999991</v>
      </c>
      <c r="BD169" s="12">
        <v>0</v>
      </c>
      <c r="BE169" s="12">
        <v>0</v>
      </c>
      <c r="BF169" s="12">
        <v>0</v>
      </c>
      <c r="BG169" s="12">
        <v>0</v>
      </c>
      <c r="BH169" s="12">
        <v>0</v>
      </c>
      <c r="BI169" s="12">
        <v>0</v>
      </c>
      <c r="BJ169" s="12">
        <v>0</v>
      </c>
      <c r="BK169" s="12">
        <v>0.22</v>
      </c>
      <c r="BL169" s="12">
        <v>0</v>
      </c>
      <c r="BM169" s="12">
        <v>0.14000000000000001</v>
      </c>
      <c r="BN169" s="12">
        <v>0.01</v>
      </c>
      <c r="BO169" s="12">
        <v>0.02</v>
      </c>
      <c r="BP169" s="12">
        <v>0</v>
      </c>
      <c r="BQ169" s="12">
        <v>0</v>
      </c>
      <c r="BR169" s="12">
        <v>0</v>
      </c>
      <c r="BS169" s="12">
        <v>0.84</v>
      </c>
      <c r="BT169" s="12">
        <v>0</v>
      </c>
      <c r="BU169" s="12">
        <v>0</v>
      </c>
      <c r="BV169" s="12">
        <v>2.08</v>
      </c>
      <c r="BW169" s="12">
        <v>0</v>
      </c>
      <c r="BX169" s="12">
        <v>0</v>
      </c>
      <c r="BY169" s="12">
        <v>0</v>
      </c>
      <c r="BZ169" s="12">
        <v>0</v>
      </c>
      <c r="CA169" s="12">
        <v>0</v>
      </c>
      <c r="CB169" s="12">
        <v>51.04</v>
      </c>
      <c r="IV169"/>
      <c r="IW169"/>
      <c r="IX169"/>
      <c r="IY169"/>
      <c r="IZ169"/>
      <c r="JA169"/>
      <c r="JB169"/>
      <c r="JC169"/>
      <c r="JD169"/>
      <c r="JE169"/>
      <c r="JF169"/>
      <c r="JG169"/>
      <c r="JH169"/>
      <c r="JI169"/>
      <c r="JJ169"/>
      <c r="JK169"/>
      <c r="JL169"/>
      <c r="JM169"/>
      <c r="JN169"/>
      <c r="JO169"/>
      <c r="JP169"/>
      <c r="JQ169"/>
      <c r="JR169"/>
      <c r="JS169"/>
      <c r="JT169"/>
      <c r="JU169"/>
      <c r="JV169"/>
      <c r="JW169"/>
      <c r="JX169"/>
      <c r="JY169"/>
      <c r="JZ169"/>
      <c r="KA169"/>
      <c r="KB169"/>
      <c r="KC169"/>
      <c r="KD169"/>
      <c r="KE169"/>
      <c r="KF169"/>
      <c r="KG169"/>
      <c r="KH169"/>
      <c r="KI169"/>
      <c r="KJ169"/>
      <c r="KK169"/>
      <c r="KL169"/>
      <c r="KM169"/>
      <c r="KN169"/>
      <c r="KO169"/>
      <c r="KP169"/>
      <c r="KQ169"/>
      <c r="KR169"/>
      <c r="KS169"/>
      <c r="KT169"/>
      <c r="KU169"/>
      <c r="KV169"/>
      <c r="KW169"/>
      <c r="KX169"/>
      <c r="KY169"/>
      <c r="KZ169"/>
      <c r="LA169"/>
      <c r="LB169"/>
      <c r="LC169"/>
      <c r="LD169"/>
      <c r="LE169"/>
      <c r="LF169"/>
      <c r="LG169"/>
      <c r="LH169"/>
      <c r="LI169"/>
      <c r="LJ169"/>
      <c r="LK169"/>
      <c r="LL169"/>
      <c r="LM169"/>
      <c r="LN169"/>
      <c r="LO169"/>
      <c r="LP169"/>
      <c r="LQ169"/>
      <c r="LR169"/>
      <c r="LS169"/>
      <c r="LT169"/>
      <c r="LU169"/>
      <c r="LV169"/>
      <c r="LW169"/>
      <c r="LX169"/>
      <c r="LY169"/>
      <c r="LZ169"/>
      <c r="MA169"/>
      <c r="MB169"/>
      <c r="MC169"/>
      <c r="MD169"/>
      <c r="ME169"/>
      <c r="MF169"/>
      <c r="MG169"/>
      <c r="MH169"/>
      <c r="MI169"/>
      <c r="MJ169"/>
      <c r="MK169"/>
      <c r="ML169"/>
      <c r="MM169"/>
      <c r="MN169"/>
      <c r="MO169"/>
      <c r="MP169"/>
      <c r="MQ169"/>
      <c r="MR169"/>
      <c r="MS169"/>
      <c r="MT169"/>
      <c r="MU169"/>
      <c r="MV169"/>
      <c r="MW169"/>
      <c r="MX169"/>
      <c r="MY169"/>
      <c r="MZ169"/>
      <c r="NA169"/>
      <c r="NB169"/>
      <c r="NC169"/>
      <c r="ND169"/>
      <c r="NE169"/>
      <c r="NF169"/>
      <c r="NG169"/>
      <c r="NH169"/>
      <c r="NI169"/>
      <c r="NJ169"/>
      <c r="NK169"/>
      <c r="NL169"/>
      <c r="NM169"/>
      <c r="NN169"/>
      <c r="NO169"/>
      <c r="NP169"/>
      <c r="NQ169"/>
      <c r="NR169"/>
      <c r="NS169"/>
      <c r="NT169"/>
      <c r="NU169"/>
      <c r="NV169"/>
      <c r="NW169"/>
      <c r="NX169"/>
      <c r="NY169"/>
      <c r="NZ169"/>
      <c r="OA169"/>
      <c r="OB169"/>
      <c r="OC169"/>
      <c r="OD169"/>
      <c r="OE169"/>
      <c r="OF169"/>
      <c r="OG169"/>
      <c r="OH169"/>
      <c r="OI169"/>
      <c r="OJ169"/>
      <c r="OK169"/>
      <c r="OL169"/>
      <c r="OM169"/>
      <c r="ON169"/>
      <c r="OO169"/>
      <c r="OP169"/>
      <c r="OQ169"/>
      <c r="OR169"/>
      <c r="OS169"/>
      <c r="OT169"/>
      <c r="OU169"/>
      <c r="OV169"/>
      <c r="OW169"/>
      <c r="OX169"/>
      <c r="OY169"/>
      <c r="OZ169"/>
      <c r="PA169"/>
      <c r="PB169"/>
      <c r="PC169"/>
      <c r="PD169"/>
      <c r="PE169"/>
      <c r="PF169"/>
      <c r="PG169"/>
      <c r="PH169"/>
      <c r="PI169"/>
      <c r="PJ169"/>
      <c r="PK169"/>
      <c r="PL169"/>
      <c r="PM169"/>
      <c r="PN169"/>
      <c r="PO169"/>
      <c r="PP169"/>
      <c r="PQ169"/>
      <c r="PR169"/>
      <c r="PS169"/>
      <c r="PT169"/>
      <c r="PU169"/>
      <c r="PV169"/>
      <c r="PW169"/>
      <c r="PX169"/>
      <c r="PY169"/>
      <c r="PZ169"/>
      <c r="QA169"/>
      <c r="QB169"/>
      <c r="QC169"/>
      <c r="QD169"/>
      <c r="QE169"/>
      <c r="QF169"/>
      <c r="QG169"/>
      <c r="QH169"/>
      <c r="QI169"/>
      <c r="QJ169"/>
      <c r="QK169"/>
      <c r="QL169"/>
      <c r="QM169"/>
      <c r="QN169"/>
      <c r="QO169"/>
      <c r="QP169"/>
      <c r="QQ169"/>
      <c r="QR169"/>
      <c r="QS169"/>
      <c r="QT169"/>
      <c r="QU169"/>
      <c r="QV169"/>
      <c r="QW169"/>
      <c r="QX169"/>
      <c r="QY169"/>
      <c r="QZ169"/>
      <c r="RA169"/>
      <c r="RB169"/>
      <c r="RC169"/>
      <c r="RD169"/>
      <c r="RE169"/>
      <c r="RF169"/>
      <c r="RG169"/>
      <c r="RH169"/>
      <c r="RI169"/>
      <c r="RJ169"/>
      <c r="RK169"/>
      <c r="RL169"/>
      <c r="RM169"/>
      <c r="RN169"/>
      <c r="RO169"/>
      <c r="RP169"/>
      <c r="RQ169"/>
      <c r="RR169"/>
      <c r="RS169"/>
      <c r="RT169"/>
      <c r="RU169"/>
      <c r="RV169"/>
      <c r="RW169"/>
      <c r="RX169"/>
      <c r="RY169"/>
      <c r="RZ169"/>
      <c r="SA169"/>
      <c r="SB169"/>
      <c r="SC169"/>
      <c r="SD169"/>
      <c r="SE169"/>
      <c r="SF169"/>
      <c r="SG169"/>
      <c r="SH169"/>
      <c r="SI169"/>
      <c r="SJ169"/>
      <c r="SK169"/>
      <c r="SL169"/>
      <c r="SM169"/>
      <c r="SN169"/>
      <c r="SO169"/>
      <c r="SP169"/>
      <c r="SQ169"/>
      <c r="SR169"/>
      <c r="SS169"/>
      <c r="ST169"/>
      <c r="SU169"/>
      <c r="SV169"/>
      <c r="SW169"/>
      <c r="SX169"/>
      <c r="SY169"/>
      <c r="SZ169"/>
      <c r="TA169"/>
      <c r="TB169"/>
      <c r="TC169"/>
      <c r="TD169"/>
      <c r="TE169"/>
      <c r="TF169"/>
      <c r="TG169"/>
      <c r="TH169"/>
      <c r="TI169"/>
      <c r="TJ169"/>
      <c r="TK169"/>
      <c r="TL169"/>
      <c r="TM169"/>
      <c r="TN169"/>
      <c r="TO169"/>
      <c r="TP169"/>
      <c r="TQ169"/>
      <c r="TR169"/>
      <c r="TS169"/>
      <c r="TT169"/>
      <c r="TU169"/>
      <c r="TV169"/>
      <c r="TW169"/>
      <c r="TX169"/>
      <c r="TY169"/>
      <c r="TZ169"/>
      <c r="UA169"/>
      <c r="UB169"/>
      <c r="UC169"/>
      <c r="UD169"/>
      <c r="UE169"/>
      <c r="UF169"/>
      <c r="UG169"/>
      <c r="UH169"/>
      <c r="UI169"/>
      <c r="UJ169"/>
      <c r="UK169"/>
      <c r="UL169"/>
      <c r="UM169"/>
      <c r="UN169"/>
      <c r="UO169"/>
      <c r="UP169"/>
      <c r="UQ169"/>
      <c r="UR169"/>
      <c r="US169"/>
      <c r="UT169"/>
      <c r="UU169"/>
      <c r="UV169"/>
      <c r="UW169"/>
      <c r="UX169"/>
      <c r="UY169"/>
      <c r="UZ169"/>
      <c r="VA169"/>
      <c r="VB169"/>
      <c r="VC169"/>
      <c r="VD169"/>
      <c r="VE169"/>
      <c r="VF169"/>
      <c r="VG169"/>
      <c r="VH169"/>
      <c r="VI169"/>
      <c r="VJ169"/>
      <c r="VK169"/>
      <c r="VL169"/>
      <c r="VM169"/>
      <c r="VN169"/>
      <c r="VO169"/>
      <c r="VP169"/>
      <c r="VQ169"/>
      <c r="VR169"/>
      <c r="VS169"/>
      <c r="VT169"/>
      <c r="VU169"/>
      <c r="VV169"/>
      <c r="VW169"/>
      <c r="VX169"/>
      <c r="VY169"/>
      <c r="VZ169"/>
      <c r="WA169"/>
      <c r="WB169"/>
      <c r="WC169"/>
      <c r="WD169"/>
      <c r="WE169"/>
      <c r="WF169"/>
      <c r="WG169"/>
    </row>
    <row r="170" spans="1:605" s="12" customFormat="1" ht="12.75" customHeight="1">
      <c r="A170" s="9" t="str">
        <f>"29/2"</f>
        <v>29/2</v>
      </c>
      <c r="B170" s="10" t="s">
        <v>157</v>
      </c>
      <c r="C170" s="11" t="str">
        <f>"250"</f>
        <v>250</v>
      </c>
      <c r="D170" s="11">
        <v>3.2</v>
      </c>
      <c r="E170" s="11">
        <v>1.44</v>
      </c>
      <c r="F170" s="11">
        <v>3.66</v>
      </c>
      <c r="G170" s="11">
        <v>0.32</v>
      </c>
      <c r="H170" s="11">
        <v>16.760000000000002</v>
      </c>
      <c r="I170" s="25">
        <v>111.34196249999999</v>
      </c>
      <c r="J170" s="11">
        <v>2.25</v>
      </c>
      <c r="K170" s="11">
        <v>0.06</v>
      </c>
      <c r="L170" s="11">
        <v>0</v>
      </c>
      <c r="M170" s="11">
        <v>0</v>
      </c>
      <c r="N170" s="11">
        <v>3.91</v>
      </c>
      <c r="O170" s="11">
        <v>11.61</v>
      </c>
      <c r="P170" s="11">
        <v>1.24</v>
      </c>
      <c r="Q170" s="11">
        <v>0</v>
      </c>
      <c r="R170" s="11">
        <v>0</v>
      </c>
      <c r="S170" s="11">
        <v>0.22</v>
      </c>
      <c r="T170" s="11">
        <v>1.77</v>
      </c>
      <c r="U170" s="11">
        <v>222.35</v>
      </c>
      <c r="V170" s="11">
        <v>489.5</v>
      </c>
      <c r="W170" s="11">
        <v>70.41</v>
      </c>
      <c r="X170" s="11">
        <v>26.04</v>
      </c>
      <c r="Y170" s="11">
        <v>87.77</v>
      </c>
      <c r="Z170" s="11">
        <v>0.78</v>
      </c>
      <c r="AA170" s="11">
        <v>20</v>
      </c>
      <c r="AB170" s="11">
        <v>1103.8499999999999</v>
      </c>
      <c r="AC170" s="11">
        <v>224.35</v>
      </c>
      <c r="AD170" s="11">
        <v>0.17</v>
      </c>
      <c r="AE170" s="11">
        <v>0.1</v>
      </c>
      <c r="AF170" s="11">
        <v>0.12</v>
      </c>
      <c r="AG170" s="11">
        <v>0.93</v>
      </c>
      <c r="AH170" s="11">
        <v>1.85</v>
      </c>
      <c r="AI170" s="11">
        <v>6.06</v>
      </c>
      <c r="AJ170" s="12">
        <v>0</v>
      </c>
      <c r="AK170" s="12">
        <v>113.8</v>
      </c>
      <c r="AL170" s="12">
        <v>121.3</v>
      </c>
      <c r="AM170" s="12">
        <v>195.46</v>
      </c>
      <c r="AN170" s="12">
        <v>160.88999999999999</v>
      </c>
      <c r="AO170" s="12">
        <v>48.17</v>
      </c>
      <c r="AP170" s="12">
        <v>103.05</v>
      </c>
      <c r="AQ170" s="12">
        <v>39.08</v>
      </c>
      <c r="AR170" s="12">
        <v>115.98</v>
      </c>
      <c r="AS170" s="12">
        <v>53.46</v>
      </c>
      <c r="AT170" s="12">
        <v>124.22</v>
      </c>
      <c r="AU170" s="12">
        <v>70.98</v>
      </c>
      <c r="AV170" s="12">
        <v>16.73</v>
      </c>
      <c r="AW170" s="12">
        <v>40.130000000000003</v>
      </c>
      <c r="AX170" s="12">
        <v>252.89</v>
      </c>
      <c r="AY170" s="12">
        <v>0</v>
      </c>
      <c r="AZ170" s="12">
        <v>48.46</v>
      </c>
      <c r="BA170" s="12">
        <v>35.33</v>
      </c>
      <c r="BB170" s="12">
        <v>119.66</v>
      </c>
      <c r="BC170" s="12">
        <v>27.98</v>
      </c>
      <c r="BD170" s="12">
        <v>7.0000000000000007E-2</v>
      </c>
      <c r="BE170" s="12">
        <v>0.03</v>
      </c>
      <c r="BF170" s="12">
        <v>0.02</v>
      </c>
      <c r="BG170" s="12">
        <v>0.04</v>
      </c>
      <c r="BH170" s="12">
        <v>0.04</v>
      </c>
      <c r="BI170" s="12">
        <v>0.2</v>
      </c>
      <c r="BJ170" s="12">
        <v>0</v>
      </c>
      <c r="BK170" s="12">
        <v>0.59</v>
      </c>
      <c r="BL170" s="12">
        <v>0</v>
      </c>
      <c r="BM170" s="12">
        <v>0.18</v>
      </c>
      <c r="BN170" s="12">
        <v>0</v>
      </c>
      <c r="BO170" s="12">
        <v>0</v>
      </c>
      <c r="BP170" s="12">
        <v>0</v>
      </c>
      <c r="BQ170" s="12">
        <v>0.04</v>
      </c>
      <c r="BR170" s="12">
        <v>0.06</v>
      </c>
      <c r="BS170" s="12">
        <v>0.55000000000000004</v>
      </c>
      <c r="BT170" s="12">
        <v>0</v>
      </c>
      <c r="BU170" s="12">
        <v>0</v>
      </c>
      <c r="BV170" s="12">
        <v>0.09</v>
      </c>
      <c r="BW170" s="12">
        <v>0</v>
      </c>
      <c r="BX170" s="12">
        <v>0</v>
      </c>
      <c r="BY170" s="12">
        <v>0</v>
      </c>
      <c r="BZ170" s="12">
        <v>0</v>
      </c>
      <c r="CA170" s="12">
        <v>0</v>
      </c>
      <c r="CB170" s="12">
        <v>284</v>
      </c>
      <c r="IV170"/>
      <c r="IW170"/>
      <c r="IX170"/>
      <c r="IY170"/>
      <c r="IZ170"/>
      <c r="JA170"/>
      <c r="JB170"/>
      <c r="JC170"/>
      <c r="JD170"/>
      <c r="JE170"/>
      <c r="JF170"/>
      <c r="JG170"/>
      <c r="JH170"/>
      <c r="JI170"/>
      <c r="JJ170"/>
      <c r="JK170"/>
      <c r="JL170"/>
      <c r="JM170"/>
      <c r="JN170"/>
      <c r="JO170"/>
      <c r="JP170"/>
      <c r="JQ170"/>
      <c r="JR170"/>
      <c r="JS170"/>
      <c r="JT170"/>
      <c r="JU170"/>
      <c r="JV170"/>
      <c r="JW170"/>
      <c r="JX170"/>
      <c r="JY170"/>
      <c r="JZ170"/>
      <c r="KA170"/>
      <c r="KB170"/>
      <c r="KC170"/>
      <c r="KD170"/>
      <c r="KE170"/>
      <c r="KF170"/>
      <c r="KG170"/>
      <c r="KH170"/>
      <c r="KI170"/>
      <c r="KJ170"/>
      <c r="KK170"/>
      <c r="KL170"/>
      <c r="KM170"/>
      <c r="KN170"/>
      <c r="KO170"/>
      <c r="KP170"/>
      <c r="KQ170"/>
      <c r="KR170"/>
      <c r="KS170"/>
      <c r="KT170"/>
      <c r="KU170"/>
      <c r="KV170"/>
      <c r="KW170"/>
      <c r="KX170"/>
      <c r="KY170"/>
      <c r="KZ170"/>
      <c r="LA170"/>
      <c r="LB170"/>
      <c r="LC170"/>
      <c r="LD170"/>
      <c r="LE170"/>
      <c r="LF170"/>
      <c r="LG170"/>
      <c r="LH170"/>
      <c r="LI170"/>
      <c r="LJ170"/>
      <c r="LK170"/>
      <c r="LL170"/>
      <c r="LM170"/>
      <c r="LN170"/>
      <c r="LO170"/>
      <c r="LP170"/>
      <c r="LQ170"/>
      <c r="LR170"/>
      <c r="LS170"/>
      <c r="LT170"/>
      <c r="LU170"/>
      <c r="LV170"/>
      <c r="LW170"/>
      <c r="LX170"/>
      <c r="LY170"/>
      <c r="LZ170"/>
      <c r="MA170"/>
      <c r="MB170"/>
      <c r="MC170"/>
      <c r="MD170"/>
      <c r="ME170"/>
      <c r="MF170"/>
      <c r="MG170"/>
      <c r="MH170"/>
      <c r="MI170"/>
      <c r="MJ170"/>
      <c r="MK170"/>
      <c r="ML170"/>
      <c r="MM170"/>
      <c r="MN170"/>
      <c r="MO170"/>
      <c r="MP170"/>
      <c r="MQ170"/>
      <c r="MR170"/>
      <c r="MS170"/>
      <c r="MT170"/>
      <c r="MU170"/>
      <c r="MV170"/>
      <c r="MW170"/>
      <c r="MX170"/>
      <c r="MY170"/>
      <c r="MZ170"/>
      <c r="NA170"/>
      <c r="NB170"/>
      <c r="NC170"/>
      <c r="ND170"/>
      <c r="NE170"/>
      <c r="NF170"/>
      <c r="NG170"/>
      <c r="NH170"/>
      <c r="NI170"/>
      <c r="NJ170"/>
      <c r="NK170"/>
      <c r="NL170"/>
      <c r="NM170"/>
      <c r="NN170"/>
      <c r="NO170"/>
      <c r="NP170"/>
      <c r="NQ170"/>
      <c r="NR170"/>
      <c r="NS170"/>
      <c r="NT170"/>
      <c r="NU170"/>
      <c r="NV170"/>
      <c r="NW170"/>
      <c r="NX170"/>
      <c r="NY170"/>
      <c r="NZ170"/>
      <c r="OA170"/>
      <c r="OB170"/>
      <c r="OC170"/>
      <c r="OD170"/>
      <c r="OE170"/>
      <c r="OF170"/>
      <c r="OG170"/>
      <c r="OH170"/>
      <c r="OI170"/>
      <c r="OJ170"/>
      <c r="OK170"/>
      <c r="OL170"/>
      <c r="OM170"/>
      <c r="ON170"/>
      <c r="OO170"/>
      <c r="OP170"/>
      <c r="OQ170"/>
      <c r="OR170"/>
      <c r="OS170"/>
      <c r="OT170"/>
      <c r="OU170"/>
      <c r="OV170"/>
      <c r="OW170"/>
      <c r="OX170"/>
      <c r="OY170"/>
      <c r="OZ170"/>
      <c r="PA170"/>
      <c r="PB170"/>
      <c r="PC170"/>
      <c r="PD170"/>
      <c r="PE170"/>
      <c r="PF170"/>
      <c r="PG170"/>
      <c r="PH170"/>
      <c r="PI170"/>
      <c r="PJ170"/>
      <c r="PK170"/>
      <c r="PL170"/>
      <c r="PM170"/>
      <c r="PN170"/>
      <c r="PO170"/>
      <c r="PP170"/>
      <c r="PQ170"/>
      <c r="PR170"/>
      <c r="PS170"/>
      <c r="PT170"/>
      <c r="PU170"/>
      <c r="PV170"/>
      <c r="PW170"/>
      <c r="PX170"/>
      <c r="PY170"/>
      <c r="PZ170"/>
      <c r="QA170"/>
      <c r="QB170"/>
      <c r="QC170"/>
      <c r="QD170"/>
      <c r="QE170"/>
      <c r="QF170"/>
      <c r="QG170"/>
      <c r="QH170"/>
      <c r="QI170"/>
      <c r="QJ170"/>
      <c r="QK170"/>
      <c r="QL170"/>
      <c r="QM170"/>
      <c r="QN170"/>
      <c r="QO170"/>
      <c r="QP170"/>
      <c r="QQ170"/>
      <c r="QR170"/>
      <c r="QS170"/>
      <c r="QT170"/>
      <c r="QU170"/>
      <c r="QV170"/>
      <c r="QW170"/>
      <c r="QX170"/>
      <c r="QY170"/>
      <c r="QZ170"/>
      <c r="RA170"/>
      <c r="RB170"/>
      <c r="RC170"/>
      <c r="RD170"/>
      <c r="RE170"/>
      <c r="RF170"/>
      <c r="RG170"/>
      <c r="RH170"/>
      <c r="RI170"/>
      <c r="RJ170"/>
      <c r="RK170"/>
      <c r="RL170"/>
      <c r="RM170"/>
      <c r="RN170"/>
      <c r="RO170"/>
      <c r="RP170"/>
      <c r="RQ170"/>
      <c r="RR170"/>
      <c r="RS170"/>
      <c r="RT170"/>
      <c r="RU170"/>
      <c r="RV170"/>
      <c r="RW170"/>
      <c r="RX170"/>
      <c r="RY170"/>
      <c r="RZ170"/>
      <c r="SA170"/>
      <c r="SB170"/>
      <c r="SC170"/>
      <c r="SD170"/>
      <c r="SE170"/>
      <c r="SF170"/>
      <c r="SG170"/>
      <c r="SH170"/>
      <c r="SI170"/>
      <c r="SJ170"/>
      <c r="SK170"/>
      <c r="SL170"/>
      <c r="SM170"/>
      <c r="SN170"/>
      <c r="SO170"/>
      <c r="SP170"/>
      <c r="SQ170"/>
      <c r="SR170"/>
      <c r="SS170"/>
      <c r="ST170"/>
      <c r="SU170"/>
      <c r="SV170"/>
      <c r="SW170"/>
      <c r="SX170"/>
      <c r="SY170"/>
      <c r="SZ170"/>
      <c r="TA170"/>
      <c r="TB170"/>
      <c r="TC170"/>
      <c r="TD170"/>
      <c r="TE170"/>
      <c r="TF170"/>
      <c r="TG170"/>
      <c r="TH170"/>
      <c r="TI170"/>
      <c r="TJ170"/>
      <c r="TK170"/>
      <c r="TL170"/>
      <c r="TM170"/>
      <c r="TN170"/>
      <c r="TO170"/>
      <c r="TP170"/>
      <c r="TQ170"/>
      <c r="TR170"/>
      <c r="TS170"/>
      <c r="TT170"/>
      <c r="TU170"/>
      <c r="TV170"/>
      <c r="TW170"/>
      <c r="TX170"/>
      <c r="TY170"/>
      <c r="TZ170"/>
      <c r="UA170"/>
      <c r="UB170"/>
      <c r="UC170"/>
      <c r="UD170"/>
      <c r="UE170"/>
      <c r="UF170"/>
      <c r="UG170"/>
      <c r="UH170"/>
      <c r="UI170"/>
      <c r="UJ170"/>
      <c r="UK170"/>
      <c r="UL170"/>
      <c r="UM170"/>
      <c r="UN170"/>
      <c r="UO170"/>
      <c r="UP170"/>
      <c r="UQ170"/>
      <c r="UR170"/>
      <c r="US170"/>
      <c r="UT170"/>
      <c r="UU170"/>
      <c r="UV170"/>
      <c r="UW170"/>
      <c r="UX170"/>
      <c r="UY170"/>
      <c r="UZ170"/>
      <c r="VA170"/>
      <c r="VB170"/>
      <c r="VC170"/>
      <c r="VD170"/>
      <c r="VE170"/>
      <c r="VF170"/>
      <c r="VG170"/>
      <c r="VH170"/>
      <c r="VI170"/>
      <c r="VJ170"/>
      <c r="VK170"/>
      <c r="VL170"/>
      <c r="VM170"/>
      <c r="VN170"/>
      <c r="VO170"/>
      <c r="VP170"/>
      <c r="VQ170"/>
      <c r="VR170"/>
      <c r="VS170"/>
      <c r="VT170"/>
      <c r="VU170"/>
      <c r="VV170"/>
      <c r="VW170"/>
      <c r="VX170"/>
      <c r="VY170"/>
      <c r="VZ170"/>
      <c r="WA170"/>
      <c r="WB170"/>
      <c r="WC170"/>
      <c r="WD170"/>
      <c r="WE170"/>
      <c r="WF170"/>
      <c r="WG170"/>
    </row>
    <row r="171" spans="1:605" s="12" customFormat="1" ht="12.75" customHeight="1">
      <c r="A171" s="9" t="str">
        <f>"40/2"</f>
        <v>40/2</v>
      </c>
      <c r="B171" s="10" t="s">
        <v>113</v>
      </c>
      <c r="C171" s="11" t="str">
        <f>"20"</f>
        <v>20</v>
      </c>
      <c r="D171" s="11">
        <v>1.71</v>
      </c>
      <c r="E171" s="11">
        <v>0</v>
      </c>
      <c r="F171" s="11">
        <v>0.19</v>
      </c>
      <c r="G171" s="11">
        <v>0.22</v>
      </c>
      <c r="H171" s="11">
        <v>10.24</v>
      </c>
      <c r="I171" s="25">
        <v>50.401295999999995</v>
      </c>
      <c r="J171" s="11">
        <v>0</v>
      </c>
      <c r="K171" s="11">
        <v>0</v>
      </c>
      <c r="L171" s="11">
        <v>0</v>
      </c>
      <c r="M171" s="11">
        <v>0</v>
      </c>
      <c r="N171" s="11">
        <v>0.24</v>
      </c>
      <c r="O171" s="11">
        <v>9.9600000000000009</v>
      </c>
      <c r="P171" s="11">
        <v>0.04</v>
      </c>
      <c r="Q171" s="11">
        <v>0</v>
      </c>
      <c r="R171" s="11">
        <v>0</v>
      </c>
      <c r="S171" s="11">
        <v>0</v>
      </c>
      <c r="T171" s="11">
        <v>0.43</v>
      </c>
      <c r="U171" s="11">
        <v>0</v>
      </c>
      <c r="V171" s="11">
        <v>0</v>
      </c>
      <c r="W171" s="11">
        <v>0</v>
      </c>
      <c r="X171" s="11">
        <v>0</v>
      </c>
      <c r="Y171" s="11">
        <v>0</v>
      </c>
      <c r="Z171" s="11">
        <v>0</v>
      </c>
      <c r="AA171" s="11">
        <v>0</v>
      </c>
      <c r="AB171" s="11">
        <v>0</v>
      </c>
      <c r="AC171" s="11">
        <v>0</v>
      </c>
      <c r="AD171" s="11">
        <v>0</v>
      </c>
      <c r="AE171" s="11">
        <v>0</v>
      </c>
      <c r="AF171" s="11">
        <v>0</v>
      </c>
      <c r="AG171" s="11">
        <v>0</v>
      </c>
      <c r="AH171" s="11">
        <v>0</v>
      </c>
      <c r="AI171" s="11">
        <v>0</v>
      </c>
      <c r="AJ171" s="12">
        <v>0</v>
      </c>
      <c r="AK171" s="12">
        <v>82.8</v>
      </c>
      <c r="AL171" s="12">
        <v>86.18</v>
      </c>
      <c r="AM171" s="12">
        <v>131.97999999999999</v>
      </c>
      <c r="AN171" s="12">
        <v>43.77</v>
      </c>
      <c r="AO171" s="12">
        <v>25.94</v>
      </c>
      <c r="AP171" s="12">
        <v>51.89</v>
      </c>
      <c r="AQ171" s="12">
        <v>19.63</v>
      </c>
      <c r="AR171" s="12">
        <v>93.85</v>
      </c>
      <c r="AS171" s="12">
        <v>58.2</v>
      </c>
      <c r="AT171" s="12">
        <v>81.22</v>
      </c>
      <c r="AU171" s="12">
        <v>67</v>
      </c>
      <c r="AV171" s="12">
        <v>35.19</v>
      </c>
      <c r="AW171" s="12">
        <v>62.27</v>
      </c>
      <c r="AX171" s="12">
        <v>520.67999999999995</v>
      </c>
      <c r="AY171" s="12">
        <v>0</v>
      </c>
      <c r="AZ171" s="12">
        <v>169.65</v>
      </c>
      <c r="BA171" s="12">
        <v>73.77</v>
      </c>
      <c r="BB171" s="12">
        <v>48.96</v>
      </c>
      <c r="BC171" s="12">
        <v>38.799999999999997</v>
      </c>
      <c r="BD171" s="12">
        <v>0</v>
      </c>
      <c r="BE171" s="12">
        <v>0</v>
      </c>
      <c r="BF171" s="12">
        <v>0</v>
      </c>
      <c r="BG171" s="12">
        <v>0</v>
      </c>
      <c r="BH171" s="12">
        <v>0</v>
      </c>
      <c r="BI171" s="12">
        <v>0</v>
      </c>
      <c r="BJ171" s="12">
        <v>0</v>
      </c>
      <c r="BK171" s="12">
        <v>0.02</v>
      </c>
      <c r="BL171" s="12">
        <v>0</v>
      </c>
      <c r="BM171" s="12">
        <v>0</v>
      </c>
      <c r="BN171" s="12">
        <v>0</v>
      </c>
      <c r="BO171" s="12">
        <v>0</v>
      </c>
      <c r="BP171" s="12">
        <v>0</v>
      </c>
      <c r="BQ171" s="12">
        <v>0</v>
      </c>
      <c r="BR171" s="12">
        <v>0</v>
      </c>
      <c r="BS171" s="12">
        <v>0.02</v>
      </c>
      <c r="BT171" s="12">
        <v>0</v>
      </c>
      <c r="BU171" s="12">
        <v>0</v>
      </c>
      <c r="BV171" s="12">
        <v>0.09</v>
      </c>
      <c r="BW171" s="12">
        <v>0</v>
      </c>
      <c r="BX171" s="12">
        <v>0</v>
      </c>
      <c r="BY171" s="12">
        <v>0</v>
      </c>
      <c r="BZ171" s="12">
        <v>0</v>
      </c>
      <c r="CA171" s="12">
        <v>0</v>
      </c>
      <c r="CB171" s="12">
        <v>9.3800000000000008</v>
      </c>
      <c r="IV171"/>
      <c r="IW171"/>
      <c r="IX171"/>
      <c r="IY171"/>
      <c r="IZ171"/>
      <c r="JA171"/>
      <c r="JB171"/>
      <c r="JC171"/>
      <c r="JD171"/>
      <c r="JE171"/>
      <c r="JF171"/>
      <c r="JG171"/>
      <c r="JH171"/>
      <c r="JI171"/>
      <c r="JJ171"/>
      <c r="JK171"/>
      <c r="JL171"/>
      <c r="JM171"/>
      <c r="JN171"/>
      <c r="JO171"/>
      <c r="JP171"/>
      <c r="JQ171"/>
      <c r="JR171"/>
      <c r="JS171"/>
      <c r="JT171"/>
      <c r="JU171"/>
      <c r="JV171"/>
      <c r="JW171"/>
      <c r="JX171"/>
      <c r="JY171"/>
      <c r="JZ171"/>
      <c r="KA171"/>
      <c r="KB171"/>
      <c r="KC171"/>
      <c r="KD171"/>
      <c r="KE171"/>
      <c r="KF171"/>
      <c r="KG171"/>
      <c r="KH171"/>
      <c r="KI171"/>
      <c r="KJ171"/>
      <c r="KK171"/>
      <c r="KL171"/>
      <c r="KM171"/>
      <c r="KN171"/>
      <c r="KO171"/>
      <c r="KP171"/>
      <c r="KQ171"/>
      <c r="KR171"/>
      <c r="KS171"/>
      <c r="KT171"/>
      <c r="KU171"/>
      <c r="KV171"/>
      <c r="KW171"/>
      <c r="KX171"/>
      <c r="KY171"/>
      <c r="KZ171"/>
      <c r="LA171"/>
      <c r="LB171"/>
      <c r="LC171"/>
      <c r="LD171"/>
      <c r="LE171"/>
      <c r="LF171"/>
      <c r="LG171"/>
      <c r="LH171"/>
      <c r="LI171"/>
      <c r="LJ171"/>
      <c r="LK171"/>
      <c r="LL171"/>
      <c r="LM171"/>
      <c r="LN171"/>
      <c r="LO171"/>
      <c r="LP171"/>
      <c r="LQ171"/>
      <c r="LR171"/>
      <c r="LS171"/>
      <c r="LT171"/>
      <c r="LU171"/>
      <c r="LV171"/>
      <c r="LW171"/>
      <c r="LX171"/>
      <c r="LY171"/>
      <c r="LZ171"/>
      <c r="MA171"/>
      <c r="MB171"/>
      <c r="MC171"/>
      <c r="MD171"/>
      <c r="ME171"/>
      <c r="MF171"/>
      <c r="MG171"/>
      <c r="MH171"/>
      <c r="MI171"/>
      <c r="MJ171"/>
      <c r="MK171"/>
      <c r="ML171"/>
      <c r="MM171"/>
      <c r="MN171"/>
      <c r="MO171"/>
      <c r="MP171"/>
      <c r="MQ171"/>
      <c r="MR171"/>
      <c r="MS171"/>
      <c r="MT171"/>
      <c r="MU171"/>
      <c r="MV171"/>
      <c r="MW171"/>
      <c r="MX171"/>
      <c r="MY171"/>
      <c r="MZ171"/>
      <c r="NA171"/>
      <c r="NB171"/>
      <c r="NC171"/>
      <c r="ND171"/>
      <c r="NE171"/>
      <c r="NF171"/>
      <c r="NG171"/>
      <c r="NH171"/>
      <c r="NI171"/>
      <c r="NJ171"/>
      <c r="NK171"/>
      <c r="NL171"/>
      <c r="NM171"/>
      <c r="NN171"/>
      <c r="NO171"/>
      <c r="NP171"/>
      <c r="NQ171"/>
      <c r="NR171"/>
      <c r="NS171"/>
      <c r="NT171"/>
      <c r="NU171"/>
      <c r="NV171"/>
      <c r="NW171"/>
      <c r="NX171"/>
      <c r="NY171"/>
      <c r="NZ171"/>
      <c r="OA171"/>
      <c r="OB171"/>
      <c r="OC171"/>
      <c r="OD171"/>
      <c r="OE171"/>
      <c r="OF171"/>
      <c r="OG171"/>
      <c r="OH171"/>
      <c r="OI171"/>
      <c r="OJ171"/>
      <c r="OK171"/>
      <c r="OL171"/>
      <c r="OM171"/>
      <c r="ON171"/>
      <c r="OO171"/>
      <c r="OP171"/>
      <c r="OQ171"/>
      <c r="OR171"/>
      <c r="OS171"/>
      <c r="OT171"/>
      <c r="OU171"/>
      <c r="OV171"/>
      <c r="OW171"/>
      <c r="OX171"/>
      <c r="OY171"/>
      <c r="OZ171"/>
      <c r="PA171"/>
      <c r="PB171"/>
      <c r="PC171"/>
      <c r="PD171"/>
      <c r="PE171"/>
      <c r="PF171"/>
      <c r="PG171"/>
      <c r="PH171"/>
      <c r="PI171"/>
      <c r="PJ171"/>
      <c r="PK171"/>
      <c r="PL171"/>
      <c r="PM171"/>
      <c r="PN171"/>
      <c r="PO171"/>
      <c r="PP171"/>
      <c r="PQ171"/>
      <c r="PR171"/>
      <c r="PS171"/>
      <c r="PT171"/>
      <c r="PU171"/>
      <c r="PV171"/>
      <c r="PW171"/>
      <c r="PX171"/>
      <c r="PY171"/>
      <c r="PZ171"/>
      <c r="QA171"/>
      <c r="QB171"/>
      <c r="QC171"/>
      <c r="QD171"/>
      <c r="QE171"/>
      <c r="QF171"/>
      <c r="QG171"/>
      <c r="QH171"/>
      <c r="QI171"/>
      <c r="QJ171"/>
      <c r="QK171"/>
      <c r="QL171"/>
      <c r="QM171"/>
      <c r="QN171"/>
      <c r="QO171"/>
      <c r="QP171"/>
      <c r="QQ171"/>
      <c r="QR171"/>
      <c r="QS171"/>
      <c r="QT171"/>
      <c r="QU171"/>
      <c r="QV171"/>
      <c r="QW171"/>
      <c r="QX171"/>
      <c r="QY171"/>
      <c r="QZ171"/>
      <c r="RA171"/>
      <c r="RB171"/>
      <c r="RC171"/>
      <c r="RD171"/>
      <c r="RE171"/>
      <c r="RF171"/>
      <c r="RG171"/>
      <c r="RH171"/>
      <c r="RI171"/>
      <c r="RJ171"/>
      <c r="RK171"/>
      <c r="RL171"/>
      <c r="RM171"/>
      <c r="RN171"/>
      <c r="RO171"/>
      <c r="RP171"/>
      <c r="RQ171"/>
      <c r="RR171"/>
      <c r="RS171"/>
      <c r="RT171"/>
      <c r="RU171"/>
      <c r="RV171"/>
      <c r="RW171"/>
      <c r="RX171"/>
      <c r="RY171"/>
      <c r="RZ171"/>
      <c r="SA171"/>
      <c r="SB171"/>
      <c r="SC171"/>
      <c r="SD171"/>
      <c r="SE171"/>
      <c r="SF171"/>
      <c r="SG171"/>
      <c r="SH171"/>
      <c r="SI171"/>
      <c r="SJ171"/>
      <c r="SK171"/>
      <c r="SL171"/>
      <c r="SM171"/>
      <c r="SN171"/>
      <c r="SO171"/>
      <c r="SP171"/>
      <c r="SQ171"/>
      <c r="SR171"/>
      <c r="SS171"/>
      <c r="ST171"/>
      <c r="SU171"/>
      <c r="SV171"/>
      <c r="SW171"/>
      <c r="SX171"/>
      <c r="SY171"/>
      <c r="SZ171"/>
      <c r="TA171"/>
      <c r="TB171"/>
      <c r="TC171"/>
      <c r="TD171"/>
      <c r="TE171"/>
      <c r="TF171"/>
      <c r="TG171"/>
      <c r="TH171"/>
      <c r="TI171"/>
      <c r="TJ171"/>
      <c r="TK171"/>
      <c r="TL171"/>
      <c r="TM171"/>
      <c r="TN171"/>
      <c r="TO171"/>
      <c r="TP171"/>
      <c r="TQ171"/>
      <c r="TR171"/>
      <c r="TS171"/>
      <c r="TT171"/>
      <c r="TU171"/>
      <c r="TV171"/>
      <c r="TW171"/>
      <c r="TX171"/>
      <c r="TY171"/>
      <c r="TZ171"/>
      <c r="UA171"/>
      <c r="UB171"/>
      <c r="UC171"/>
      <c r="UD171"/>
      <c r="UE171"/>
      <c r="UF171"/>
      <c r="UG171"/>
      <c r="UH171"/>
      <c r="UI171"/>
      <c r="UJ171"/>
      <c r="UK171"/>
      <c r="UL171"/>
      <c r="UM171"/>
      <c r="UN171"/>
      <c r="UO171"/>
      <c r="UP171"/>
      <c r="UQ171"/>
      <c r="UR171"/>
      <c r="US171"/>
      <c r="UT171"/>
      <c r="UU171"/>
      <c r="UV171"/>
      <c r="UW171"/>
      <c r="UX171"/>
      <c r="UY171"/>
      <c r="UZ171"/>
      <c r="VA171"/>
      <c r="VB171"/>
      <c r="VC171"/>
      <c r="VD171"/>
      <c r="VE171"/>
      <c r="VF171"/>
      <c r="VG171"/>
      <c r="VH171"/>
      <c r="VI171"/>
      <c r="VJ171"/>
      <c r="VK171"/>
      <c r="VL171"/>
      <c r="VM171"/>
      <c r="VN171"/>
      <c r="VO171"/>
      <c r="VP171"/>
      <c r="VQ171"/>
      <c r="VR171"/>
      <c r="VS171"/>
      <c r="VT171"/>
      <c r="VU171"/>
      <c r="VV171"/>
      <c r="VW171"/>
      <c r="VX171"/>
      <c r="VY171"/>
      <c r="VZ171"/>
      <c r="WA171"/>
      <c r="WB171"/>
      <c r="WC171"/>
      <c r="WD171"/>
      <c r="WE171"/>
      <c r="WF171"/>
      <c r="WG171"/>
    </row>
    <row r="172" spans="1:605" s="12" customFormat="1" ht="12.75" customHeight="1">
      <c r="A172" s="9" t="str">
        <f>"5/9"</f>
        <v>5/9</v>
      </c>
      <c r="B172" s="10" t="s">
        <v>128</v>
      </c>
      <c r="C172" s="11" t="str">
        <f>"100"</f>
        <v>100</v>
      </c>
      <c r="D172" s="11">
        <v>17.010000000000002</v>
      </c>
      <c r="E172" s="11">
        <v>0.69</v>
      </c>
      <c r="F172" s="11">
        <v>3.61</v>
      </c>
      <c r="G172" s="11">
        <v>1.63</v>
      </c>
      <c r="H172" s="11">
        <v>9.2899999999999991</v>
      </c>
      <c r="I172" s="25">
        <v>137.99190999999999</v>
      </c>
      <c r="J172" s="11">
        <v>0.76</v>
      </c>
      <c r="K172" s="11">
        <v>1.3</v>
      </c>
      <c r="L172" s="11">
        <v>0</v>
      </c>
      <c r="M172" s="11">
        <v>0</v>
      </c>
      <c r="N172" s="11">
        <v>1.36</v>
      </c>
      <c r="O172" s="11">
        <v>7.78</v>
      </c>
      <c r="P172" s="11">
        <v>0.15</v>
      </c>
      <c r="Q172" s="11">
        <v>0</v>
      </c>
      <c r="R172" s="11">
        <v>0</v>
      </c>
      <c r="S172" s="11">
        <v>0.03</v>
      </c>
      <c r="T172" s="11">
        <v>0.93</v>
      </c>
      <c r="U172" s="11">
        <v>175.24</v>
      </c>
      <c r="V172" s="11">
        <v>35.21</v>
      </c>
      <c r="W172" s="11">
        <v>29.3</v>
      </c>
      <c r="X172" s="11">
        <v>3.83</v>
      </c>
      <c r="Y172" s="11">
        <v>22.4</v>
      </c>
      <c r="Z172" s="11">
        <v>0.08</v>
      </c>
      <c r="AA172" s="11">
        <v>4</v>
      </c>
      <c r="AB172" s="11">
        <v>2.5</v>
      </c>
      <c r="AC172" s="11">
        <v>5.5</v>
      </c>
      <c r="AD172" s="11">
        <v>0.94</v>
      </c>
      <c r="AE172" s="11">
        <v>0.02</v>
      </c>
      <c r="AF172" s="11">
        <v>0.04</v>
      </c>
      <c r="AG172" s="11">
        <v>7.0000000000000007E-2</v>
      </c>
      <c r="AH172" s="11">
        <v>0.32</v>
      </c>
      <c r="AI172" s="11">
        <v>7.0000000000000007E-2</v>
      </c>
      <c r="AJ172" s="12">
        <v>0</v>
      </c>
      <c r="AK172" s="12">
        <v>101.94</v>
      </c>
      <c r="AL172" s="12">
        <v>101.75</v>
      </c>
      <c r="AM172" s="12">
        <v>168.43</v>
      </c>
      <c r="AN172" s="12">
        <v>86.18</v>
      </c>
      <c r="AO172" s="12">
        <v>37.590000000000003</v>
      </c>
      <c r="AP172" s="12">
        <v>71.099999999999994</v>
      </c>
      <c r="AQ172" s="12">
        <v>24.76</v>
      </c>
      <c r="AR172" s="12">
        <v>105.05</v>
      </c>
      <c r="AS172" s="12">
        <v>44.4</v>
      </c>
      <c r="AT172" s="12">
        <v>59.66</v>
      </c>
      <c r="AU172" s="12">
        <v>49.6</v>
      </c>
      <c r="AV172" s="12">
        <v>26.87</v>
      </c>
      <c r="AW172" s="12">
        <v>47.39</v>
      </c>
      <c r="AX172" s="12">
        <v>402.08</v>
      </c>
      <c r="AY172" s="12">
        <v>0</v>
      </c>
      <c r="AZ172" s="12">
        <v>129.72999999999999</v>
      </c>
      <c r="BA172" s="12">
        <v>59.38</v>
      </c>
      <c r="BB172" s="12">
        <v>80</v>
      </c>
      <c r="BC172" s="12">
        <v>35.020000000000003</v>
      </c>
      <c r="BD172" s="12">
        <v>0</v>
      </c>
      <c r="BE172" s="12">
        <v>0</v>
      </c>
      <c r="BF172" s="12">
        <v>0</v>
      </c>
      <c r="BG172" s="12">
        <v>0</v>
      </c>
      <c r="BH172" s="12">
        <v>0</v>
      </c>
      <c r="BI172" s="12">
        <v>0</v>
      </c>
      <c r="BJ172" s="12">
        <v>0</v>
      </c>
      <c r="BK172" s="12">
        <v>0.11</v>
      </c>
      <c r="BL172" s="12">
        <v>0</v>
      </c>
      <c r="BM172" s="12">
        <v>0.06</v>
      </c>
      <c r="BN172" s="12">
        <v>0</v>
      </c>
      <c r="BO172" s="12">
        <v>0.01</v>
      </c>
      <c r="BP172" s="12">
        <v>0</v>
      </c>
      <c r="BQ172" s="12">
        <v>0</v>
      </c>
      <c r="BR172" s="12">
        <v>0</v>
      </c>
      <c r="BS172" s="12">
        <v>0.37</v>
      </c>
      <c r="BT172" s="12">
        <v>0</v>
      </c>
      <c r="BU172" s="12">
        <v>0</v>
      </c>
      <c r="BV172" s="12">
        <v>0.94</v>
      </c>
      <c r="BW172" s="12">
        <v>0</v>
      </c>
      <c r="BX172" s="12">
        <v>0</v>
      </c>
      <c r="BY172" s="12">
        <v>0</v>
      </c>
      <c r="BZ172" s="12">
        <v>0</v>
      </c>
      <c r="CA172" s="12">
        <v>0</v>
      </c>
      <c r="CB172" s="12">
        <v>84.13</v>
      </c>
      <c r="IV172"/>
      <c r="IW172"/>
      <c r="IX172"/>
      <c r="IY172"/>
      <c r="IZ172"/>
      <c r="JA172"/>
      <c r="JB172"/>
      <c r="JC172"/>
      <c r="JD172"/>
      <c r="JE172"/>
      <c r="JF172"/>
      <c r="JG172"/>
      <c r="JH172"/>
      <c r="JI172"/>
      <c r="JJ172"/>
      <c r="JK172"/>
      <c r="JL172"/>
      <c r="JM172"/>
      <c r="JN172"/>
      <c r="JO172"/>
      <c r="JP172"/>
      <c r="JQ172"/>
      <c r="JR172"/>
      <c r="JS172"/>
      <c r="JT172"/>
      <c r="JU172"/>
      <c r="JV172"/>
      <c r="JW172"/>
      <c r="JX172"/>
      <c r="JY172"/>
      <c r="JZ172"/>
      <c r="KA172"/>
      <c r="KB172"/>
      <c r="KC172"/>
      <c r="KD172"/>
      <c r="KE172"/>
      <c r="KF172"/>
      <c r="KG172"/>
      <c r="KH172"/>
      <c r="KI172"/>
      <c r="KJ172"/>
      <c r="KK172"/>
      <c r="KL172"/>
      <c r="KM172"/>
      <c r="KN172"/>
      <c r="KO172"/>
      <c r="KP172"/>
      <c r="KQ172"/>
      <c r="KR172"/>
      <c r="KS172"/>
      <c r="KT172"/>
      <c r="KU172"/>
      <c r="KV172"/>
      <c r="KW172"/>
      <c r="KX172"/>
      <c r="KY172"/>
      <c r="KZ172"/>
      <c r="LA172"/>
      <c r="LB172"/>
      <c r="LC172"/>
      <c r="LD172"/>
      <c r="LE172"/>
      <c r="LF172"/>
      <c r="LG172"/>
      <c r="LH172"/>
      <c r="LI172"/>
      <c r="LJ172"/>
      <c r="LK172"/>
      <c r="LL172"/>
      <c r="LM172"/>
      <c r="LN172"/>
      <c r="LO172"/>
      <c r="LP172"/>
      <c r="LQ172"/>
      <c r="LR172"/>
      <c r="LS172"/>
      <c r="LT172"/>
      <c r="LU172"/>
      <c r="LV172"/>
      <c r="LW172"/>
      <c r="LX172"/>
      <c r="LY172"/>
      <c r="LZ172"/>
      <c r="MA172"/>
      <c r="MB172"/>
      <c r="MC172"/>
      <c r="MD172"/>
      <c r="ME172"/>
      <c r="MF172"/>
      <c r="MG172"/>
      <c r="MH172"/>
      <c r="MI172"/>
      <c r="MJ172"/>
      <c r="MK172"/>
      <c r="ML172"/>
      <c r="MM172"/>
      <c r="MN172"/>
      <c r="MO172"/>
      <c r="MP172"/>
      <c r="MQ172"/>
      <c r="MR172"/>
      <c r="MS172"/>
      <c r="MT172"/>
      <c r="MU172"/>
      <c r="MV172"/>
      <c r="MW172"/>
      <c r="MX172"/>
      <c r="MY172"/>
      <c r="MZ172"/>
      <c r="NA172"/>
      <c r="NB172"/>
      <c r="NC172"/>
      <c r="ND172"/>
      <c r="NE172"/>
      <c r="NF172"/>
      <c r="NG172"/>
      <c r="NH172"/>
      <c r="NI172"/>
      <c r="NJ172"/>
      <c r="NK172"/>
      <c r="NL172"/>
      <c r="NM172"/>
      <c r="NN172"/>
      <c r="NO172"/>
      <c r="NP172"/>
      <c r="NQ172"/>
      <c r="NR172"/>
      <c r="NS172"/>
      <c r="NT172"/>
      <c r="NU172"/>
      <c r="NV172"/>
      <c r="NW172"/>
      <c r="NX172"/>
      <c r="NY172"/>
      <c r="NZ172"/>
      <c r="OA172"/>
      <c r="OB172"/>
      <c r="OC172"/>
      <c r="OD172"/>
      <c r="OE172"/>
      <c r="OF172"/>
      <c r="OG172"/>
      <c r="OH172"/>
      <c r="OI172"/>
      <c r="OJ172"/>
      <c r="OK172"/>
      <c r="OL172"/>
      <c r="OM172"/>
      <c r="ON172"/>
      <c r="OO172"/>
      <c r="OP172"/>
      <c r="OQ172"/>
      <c r="OR172"/>
      <c r="OS172"/>
      <c r="OT172"/>
      <c r="OU172"/>
      <c r="OV172"/>
      <c r="OW172"/>
      <c r="OX172"/>
      <c r="OY172"/>
      <c r="OZ172"/>
      <c r="PA172"/>
      <c r="PB172"/>
      <c r="PC172"/>
      <c r="PD172"/>
      <c r="PE172"/>
      <c r="PF172"/>
      <c r="PG172"/>
      <c r="PH172"/>
      <c r="PI172"/>
      <c r="PJ172"/>
      <c r="PK172"/>
      <c r="PL172"/>
      <c r="PM172"/>
      <c r="PN172"/>
      <c r="PO172"/>
      <c r="PP172"/>
      <c r="PQ172"/>
      <c r="PR172"/>
      <c r="PS172"/>
      <c r="PT172"/>
      <c r="PU172"/>
      <c r="PV172"/>
      <c r="PW172"/>
      <c r="PX172"/>
      <c r="PY172"/>
      <c r="PZ172"/>
      <c r="QA172"/>
      <c r="QB172"/>
      <c r="QC172"/>
      <c r="QD172"/>
      <c r="QE172"/>
      <c r="QF172"/>
      <c r="QG172"/>
      <c r="QH172"/>
      <c r="QI172"/>
      <c r="QJ172"/>
      <c r="QK172"/>
      <c r="QL172"/>
      <c r="QM172"/>
      <c r="QN172"/>
      <c r="QO172"/>
      <c r="QP172"/>
      <c r="QQ172"/>
      <c r="QR172"/>
      <c r="QS172"/>
      <c r="QT172"/>
      <c r="QU172"/>
      <c r="QV172"/>
      <c r="QW172"/>
      <c r="QX172"/>
      <c r="QY172"/>
      <c r="QZ172"/>
      <c r="RA172"/>
      <c r="RB172"/>
      <c r="RC172"/>
      <c r="RD172"/>
      <c r="RE172"/>
      <c r="RF172"/>
      <c r="RG172"/>
      <c r="RH172"/>
      <c r="RI172"/>
      <c r="RJ172"/>
      <c r="RK172"/>
      <c r="RL172"/>
      <c r="RM172"/>
      <c r="RN172"/>
      <c r="RO172"/>
      <c r="RP172"/>
      <c r="RQ172"/>
      <c r="RR172"/>
      <c r="RS172"/>
      <c r="RT172"/>
      <c r="RU172"/>
      <c r="RV172"/>
      <c r="RW172"/>
      <c r="RX172"/>
      <c r="RY172"/>
      <c r="RZ172"/>
      <c r="SA172"/>
      <c r="SB172"/>
      <c r="SC172"/>
      <c r="SD172"/>
      <c r="SE172"/>
      <c r="SF172"/>
      <c r="SG172"/>
      <c r="SH172"/>
      <c r="SI172"/>
      <c r="SJ172"/>
      <c r="SK172"/>
      <c r="SL172"/>
      <c r="SM172"/>
      <c r="SN172"/>
      <c r="SO172"/>
      <c r="SP172"/>
      <c r="SQ172"/>
      <c r="SR172"/>
      <c r="SS172"/>
      <c r="ST172"/>
      <c r="SU172"/>
      <c r="SV172"/>
      <c r="SW172"/>
      <c r="SX172"/>
      <c r="SY172"/>
      <c r="SZ172"/>
      <c r="TA172"/>
      <c r="TB172"/>
      <c r="TC172"/>
      <c r="TD172"/>
      <c r="TE172"/>
      <c r="TF172"/>
      <c r="TG172"/>
      <c r="TH172"/>
      <c r="TI172"/>
      <c r="TJ172"/>
      <c r="TK172"/>
      <c r="TL172"/>
      <c r="TM172"/>
      <c r="TN172"/>
      <c r="TO172"/>
      <c r="TP172"/>
      <c r="TQ172"/>
      <c r="TR172"/>
      <c r="TS172"/>
      <c r="TT172"/>
      <c r="TU172"/>
      <c r="TV172"/>
      <c r="TW172"/>
      <c r="TX172"/>
      <c r="TY172"/>
      <c r="TZ172"/>
      <c r="UA172"/>
      <c r="UB172"/>
      <c r="UC172"/>
      <c r="UD172"/>
      <c r="UE172"/>
      <c r="UF172"/>
      <c r="UG172"/>
      <c r="UH172"/>
      <c r="UI172"/>
      <c r="UJ172"/>
      <c r="UK172"/>
      <c r="UL172"/>
      <c r="UM172"/>
      <c r="UN172"/>
      <c r="UO172"/>
      <c r="UP172"/>
      <c r="UQ172"/>
      <c r="UR172"/>
      <c r="US172"/>
      <c r="UT172"/>
      <c r="UU172"/>
      <c r="UV172"/>
      <c r="UW172"/>
      <c r="UX172"/>
      <c r="UY172"/>
      <c r="UZ172"/>
      <c r="VA172"/>
      <c r="VB172"/>
      <c r="VC172"/>
      <c r="VD172"/>
      <c r="VE172"/>
      <c r="VF172"/>
      <c r="VG172"/>
      <c r="VH172"/>
      <c r="VI172"/>
      <c r="VJ172"/>
      <c r="VK172"/>
      <c r="VL172"/>
      <c r="VM172"/>
      <c r="VN172"/>
      <c r="VO172"/>
      <c r="VP172"/>
      <c r="VQ172"/>
      <c r="VR172"/>
      <c r="VS172"/>
      <c r="VT172"/>
      <c r="VU172"/>
      <c r="VV172"/>
      <c r="VW172"/>
      <c r="VX172"/>
      <c r="VY172"/>
      <c r="VZ172"/>
      <c r="WA172"/>
      <c r="WB172"/>
      <c r="WC172"/>
      <c r="WD172"/>
      <c r="WE172"/>
      <c r="WF172"/>
      <c r="WG172"/>
    </row>
    <row r="173" spans="1:605" s="12" customFormat="1" ht="12.75" customHeight="1">
      <c r="A173" s="9" t="str">
        <f>"46/3"</f>
        <v>46/3</v>
      </c>
      <c r="B173" s="10" t="s">
        <v>101</v>
      </c>
      <c r="C173" s="11" t="str">
        <f>"150"</f>
        <v>150</v>
      </c>
      <c r="D173" s="11">
        <v>5.3</v>
      </c>
      <c r="E173" s="11">
        <v>0.03</v>
      </c>
      <c r="F173" s="11">
        <v>2.98</v>
      </c>
      <c r="G173" s="11">
        <v>0.66</v>
      </c>
      <c r="H173" s="11">
        <v>34.11</v>
      </c>
      <c r="I173" s="25">
        <v>183.94017449999998</v>
      </c>
      <c r="J173" s="11">
        <v>1.87</v>
      </c>
      <c r="K173" s="11">
        <v>0.08</v>
      </c>
      <c r="L173" s="11">
        <v>0</v>
      </c>
      <c r="M173" s="11">
        <v>0</v>
      </c>
      <c r="N173" s="11">
        <v>0.97</v>
      </c>
      <c r="O173" s="11">
        <v>31.42</v>
      </c>
      <c r="P173" s="11">
        <v>1.72</v>
      </c>
      <c r="Q173" s="11">
        <v>0</v>
      </c>
      <c r="R173" s="11">
        <v>0</v>
      </c>
      <c r="S173" s="11">
        <v>0</v>
      </c>
      <c r="T173" s="11">
        <v>0.68</v>
      </c>
      <c r="U173" s="11">
        <v>147.26</v>
      </c>
      <c r="V173" s="11">
        <v>56.22</v>
      </c>
      <c r="W173" s="11">
        <v>10.53</v>
      </c>
      <c r="X173" s="11">
        <v>7.17</v>
      </c>
      <c r="Y173" s="11">
        <v>39.83</v>
      </c>
      <c r="Z173" s="11">
        <v>0.73</v>
      </c>
      <c r="AA173" s="11">
        <v>9</v>
      </c>
      <c r="AB173" s="11">
        <v>9</v>
      </c>
      <c r="AC173" s="11">
        <v>16.88</v>
      </c>
      <c r="AD173" s="11">
        <v>0.8</v>
      </c>
      <c r="AE173" s="11">
        <v>0.06</v>
      </c>
      <c r="AF173" s="11">
        <v>0.02</v>
      </c>
      <c r="AG173" s="11">
        <v>0.49</v>
      </c>
      <c r="AH173" s="11">
        <v>1.49</v>
      </c>
      <c r="AI173" s="11">
        <v>0</v>
      </c>
      <c r="AJ173" s="12">
        <v>0</v>
      </c>
      <c r="AK173" s="12">
        <v>229.67</v>
      </c>
      <c r="AL173" s="12">
        <v>209.98</v>
      </c>
      <c r="AM173" s="12">
        <v>393.39</v>
      </c>
      <c r="AN173" s="12">
        <v>122.87</v>
      </c>
      <c r="AO173" s="12">
        <v>74.91</v>
      </c>
      <c r="AP173" s="12">
        <v>152.19</v>
      </c>
      <c r="AQ173" s="12">
        <v>49.94</v>
      </c>
      <c r="AR173" s="12">
        <v>244.06</v>
      </c>
      <c r="AS173" s="12">
        <v>161.38999999999999</v>
      </c>
      <c r="AT173" s="12">
        <v>194.59</v>
      </c>
      <c r="AU173" s="12">
        <v>166.92</v>
      </c>
      <c r="AV173" s="12">
        <v>98.07</v>
      </c>
      <c r="AW173" s="12">
        <v>170.55</v>
      </c>
      <c r="AX173" s="12">
        <v>1497.86</v>
      </c>
      <c r="AY173" s="12">
        <v>0</v>
      </c>
      <c r="AZ173" s="12">
        <v>471.98</v>
      </c>
      <c r="BA173" s="12">
        <v>244.48</v>
      </c>
      <c r="BB173" s="12">
        <v>122.77</v>
      </c>
      <c r="BC173" s="12">
        <v>97.19</v>
      </c>
      <c r="BD173" s="12">
        <v>0.09</v>
      </c>
      <c r="BE173" s="12">
        <v>0.04</v>
      </c>
      <c r="BF173" s="12">
        <v>0.02</v>
      </c>
      <c r="BG173" s="12">
        <v>0.05</v>
      </c>
      <c r="BH173" s="12">
        <v>0.06</v>
      </c>
      <c r="BI173" s="12">
        <v>0.26</v>
      </c>
      <c r="BJ173" s="12">
        <v>0</v>
      </c>
      <c r="BK173" s="12">
        <v>0.81</v>
      </c>
      <c r="BL173" s="12">
        <v>0</v>
      </c>
      <c r="BM173" s="12">
        <v>0.23</v>
      </c>
      <c r="BN173" s="12">
        <v>0</v>
      </c>
      <c r="BO173" s="12">
        <v>0</v>
      </c>
      <c r="BP173" s="12">
        <v>0</v>
      </c>
      <c r="BQ173" s="12">
        <v>0.05</v>
      </c>
      <c r="BR173" s="12">
        <v>0.08</v>
      </c>
      <c r="BS173" s="12">
        <v>0.6</v>
      </c>
      <c r="BT173" s="12">
        <v>0</v>
      </c>
      <c r="BU173" s="12">
        <v>0</v>
      </c>
      <c r="BV173" s="12">
        <v>0.24</v>
      </c>
      <c r="BW173" s="12">
        <v>0.01</v>
      </c>
      <c r="BX173" s="12">
        <v>0</v>
      </c>
      <c r="BY173" s="12">
        <v>0</v>
      </c>
      <c r="BZ173" s="12">
        <v>0</v>
      </c>
      <c r="CA173" s="12">
        <v>0</v>
      </c>
      <c r="CB173" s="12">
        <v>7.57</v>
      </c>
      <c r="IV173"/>
      <c r="IW173"/>
      <c r="IX173"/>
      <c r="IY173"/>
      <c r="IZ173"/>
      <c r="JA173"/>
      <c r="JB173"/>
      <c r="JC173"/>
      <c r="JD173"/>
      <c r="JE173"/>
      <c r="JF173"/>
      <c r="JG173"/>
      <c r="JH173"/>
      <c r="JI173"/>
      <c r="JJ173"/>
      <c r="JK173"/>
      <c r="JL173"/>
      <c r="JM173"/>
      <c r="JN173"/>
      <c r="JO173"/>
      <c r="JP173"/>
      <c r="JQ173"/>
      <c r="JR173"/>
      <c r="JS173"/>
      <c r="JT173"/>
      <c r="JU173"/>
      <c r="JV173"/>
      <c r="JW173"/>
      <c r="JX173"/>
      <c r="JY173"/>
      <c r="JZ173"/>
      <c r="KA173"/>
      <c r="KB173"/>
      <c r="KC173"/>
      <c r="KD173"/>
      <c r="KE173"/>
      <c r="KF173"/>
      <c r="KG173"/>
      <c r="KH173"/>
      <c r="KI173"/>
      <c r="KJ173"/>
      <c r="KK173"/>
      <c r="KL173"/>
      <c r="KM173"/>
      <c r="KN173"/>
      <c r="KO173"/>
      <c r="KP173"/>
      <c r="KQ173"/>
      <c r="KR173"/>
      <c r="KS173"/>
      <c r="KT173"/>
      <c r="KU173"/>
      <c r="KV173"/>
      <c r="KW173"/>
      <c r="KX173"/>
      <c r="KY173"/>
      <c r="KZ173"/>
      <c r="LA173"/>
      <c r="LB173"/>
      <c r="LC173"/>
      <c r="LD173"/>
      <c r="LE173"/>
      <c r="LF173"/>
      <c r="LG173"/>
      <c r="LH173"/>
      <c r="LI173"/>
      <c r="LJ173"/>
      <c r="LK173"/>
      <c r="LL173"/>
      <c r="LM173"/>
      <c r="LN173"/>
      <c r="LO173"/>
      <c r="LP173"/>
      <c r="LQ173"/>
      <c r="LR173"/>
      <c r="LS173"/>
      <c r="LT173"/>
      <c r="LU173"/>
      <c r="LV173"/>
      <c r="LW173"/>
      <c r="LX173"/>
      <c r="LY173"/>
      <c r="LZ173"/>
      <c r="MA173"/>
      <c r="MB173"/>
      <c r="MC173"/>
      <c r="MD173"/>
      <c r="ME173"/>
      <c r="MF173"/>
      <c r="MG173"/>
      <c r="MH173"/>
      <c r="MI173"/>
      <c r="MJ173"/>
      <c r="MK173"/>
      <c r="ML173"/>
      <c r="MM173"/>
      <c r="MN173"/>
      <c r="MO173"/>
      <c r="MP173"/>
      <c r="MQ173"/>
      <c r="MR173"/>
      <c r="MS173"/>
      <c r="MT173"/>
      <c r="MU173"/>
      <c r="MV173"/>
      <c r="MW173"/>
      <c r="MX173"/>
      <c r="MY173"/>
      <c r="MZ173"/>
      <c r="NA173"/>
      <c r="NB173"/>
      <c r="NC173"/>
      <c r="ND173"/>
      <c r="NE173"/>
      <c r="NF173"/>
      <c r="NG173"/>
      <c r="NH173"/>
      <c r="NI173"/>
      <c r="NJ173"/>
      <c r="NK173"/>
      <c r="NL173"/>
      <c r="NM173"/>
      <c r="NN173"/>
      <c r="NO173"/>
      <c r="NP173"/>
      <c r="NQ173"/>
      <c r="NR173"/>
      <c r="NS173"/>
      <c r="NT173"/>
      <c r="NU173"/>
      <c r="NV173"/>
      <c r="NW173"/>
      <c r="NX173"/>
      <c r="NY173"/>
      <c r="NZ173"/>
      <c r="OA173"/>
      <c r="OB173"/>
      <c r="OC173"/>
      <c r="OD173"/>
      <c r="OE173"/>
      <c r="OF173"/>
      <c r="OG173"/>
      <c r="OH173"/>
      <c r="OI173"/>
      <c r="OJ173"/>
      <c r="OK173"/>
      <c r="OL173"/>
      <c r="OM173"/>
      <c r="ON173"/>
      <c r="OO173"/>
      <c r="OP173"/>
      <c r="OQ173"/>
      <c r="OR173"/>
      <c r="OS173"/>
      <c r="OT173"/>
      <c r="OU173"/>
      <c r="OV173"/>
      <c r="OW173"/>
      <c r="OX173"/>
      <c r="OY173"/>
      <c r="OZ173"/>
      <c r="PA173"/>
      <c r="PB173"/>
      <c r="PC173"/>
      <c r="PD173"/>
      <c r="PE173"/>
      <c r="PF173"/>
      <c r="PG173"/>
      <c r="PH173"/>
      <c r="PI173"/>
      <c r="PJ173"/>
      <c r="PK173"/>
      <c r="PL173"/>
      <c r="PM173"/>
      <c r="PN173"/>
      <c r="PO173"/>
      <c r="PP173"/>
      <c r="PQ173"/>
      <c r="PR173"/>
      <c r="PS173"/>
      <c r="PT173"/>
      <c r="PU173"/>
      <c r="PV173"/>
      <c r="PW173"/>
      <c r="PX173"/>
      <c r="PY173"/>
      <c r="PZ173"/>
      <c r="QA173"/>
      <c r="QB173"/>
      <c r="QC173"/>
      <c r="QD173"/>
      <c r="QE173"/>
      <c r="QF173"/>
      <c r="QG173"/>
      <c r="QH173"/>
      <c r="QI173"/>
      <c r="QJ173"/>
      <c r="QK173"/>
      <c r="QL173"/>
      <c r="QM173"/>
      <c r="QN173"/>
      <c r="QO173"/>
      <c r="QP173"/>
      <c r="QQ173"/>
      <c r="QR173"/>
      <c r="QS173"/>
      <c r="QT173"/>
      <c r="QU173"/>
      <c r="QV173"/>
      <c r="QW173"/>
      <c r="QX173"/>
      <c r="QY173"/>
      <c r="QZ173"/>
      <c r="RA173"/>
      <c r="RB173"/>
      <c r="RC173"/>
      <c r="RD173"/>
      <c r="RE173"/>
      <c r="RF173"/>
      <c r="RG173"/>
      <c r="RH173"/>
      <c r="RI173"/>
      <c r="RJ173"/>
      <c r="RK173"/>
      <c r="RL173"/>
      <c r="RM173"/>
      <c r="RN173"/>
      <c r="RO173"/>
      <c r="RP173"/>
      <c r="RQ173"/>
      <c r="RR173"/>
      <c r="RS173"/>
      <c r="RT173"/>
      <c r="RU173"/>
      <c r="RV173"/>
      <c r="RW173"/>
      <c r="RX173"/>
      <c r="RY173"/>
      <c r="RZ173"/>
      <c r="SA173"/>
      <c r="SB173"/>
      <c r="SC173"/>
      <c r="SD173"/>
      <c r="SE173"/>
      <c r="SF173"/>
      <c r="SG173"/>
      <c r="SH173"/>
      <c r="SI173"/>
      <c r="SJ173"/>
      <c r="SK173"/>
      <c r="SL173"/>
      <c r="SM173"/>
      <c r="SN173"/>
      <c r="SO173"/>
      <c r="SP173"/>
      <c r="SQ173"/>
      <c r="SR173"/>
      <c r="SS173"/>
      <c r="ST173"/>
      <c r="SU173"/>
      <c r="SV173"/>
      <c r="SW173"/>
      <c r="SX173"/>
      <c r="SY173"/>
      <c r="SZ173"/>
      <c r="TA173"/>
      <c r="TB173"/>
      <c r="TC173"/>
      <c r="TD173"/>
      <c r="TE173"/>
      <c r="TF173"/>
      <c r="TG173"/>
      <c r="TH173"/>
      <c r="TI173"/>
      <c r="TJ173"/>
      <c r="TK173"/>
      <c r="TL173"/>
      <c r="TM173"/>
      <c r="TN173"/>
      <c r="TO173"/>
      <c r="TP173"/>
      <c r="TQ173"/>
      <c r="TR173"/>
      <c r="TS173"/>
      <c r="TT173"/>
      <c r="TU173"/>
      <c r="TV173"/>
      <c r="TW173"/>
      <c r="TX173"/>
      <c r="TY173"/>
      <c r="TZ173"/>
      <c r="UA173"/>
      <c r="UB173"/>
      <c r="UC173"/>
      <c r="UD173"/>
      <c r="UE173"/>
      <c r="UF173"/>
      <c r="UG173"/>
      <c r="UH173"/>
      <c r="UI173"/>
      <c r="UJ173"/>
      <c r="UK173"/>
      <c r="UL173"/>
      <c r="UM173"/>
      <c r="UN173"/>
      <c r="UO173"/>
      <c r="UP173"/>
      <c r="UQ173"/>
      <c r="UR173"/>
      <c r="US173"/>
      <c r="UT173"/>
      <c r="UU173"/>
      <c r="UV173"/>
      <c r="UW173"/>
      <c r="UX173"/>
      <c r="UY173"/>
      <c r="UZ173"/>
      <c r="VA173"/>
      <c r="VB173"/>
      <c r="VC173"/>
      <c r="VD173"/>
      <c r="VE173"/>
      <c r="VF173"/>
      <c r="VG173"/>
      <c r="VH173"/>
      <c r="VI173"/>
      <c r="VJ173"/>
      <c r="VK173"/>
      <c r="VL173"/>
      <c r="VM173"/>
      <c r="VN173"/>
      <c r="VO173"/>
      <c r="VP173"/>
      <c r="VQ173"/>
      <c r="VR173"/>
      <c r="VS173"/>
      <c r="VT173"/>
      <c r="VU173"/>
      <c r="VV173"/>
      <c r="VW173"/>
      <c r="VX173"/>
      <c r="VY173"/>
      <c r="VZ173"/>
      <c r="WA173"/>
      <c r="WB173"/>
      <c r="WC173"/>
      <c r="WD173"/>
      <c r="WE173"/>
      <c r="WF173"/>
      <c r="WG173"/>
    </row>
    <row r="174" spans="1:605" s="12" customFormat="1" ht="12.75" customHeight="1">
      <c r="A174" s="9" t="str">
        <f>"6/10"</f>
        <v>6/10</v>
      </c>
      <c r="B174" s="10" t="s">
        <v>102</v>
      </c>
      <c r="C174" s="11" t="str">
        <f>"200"</f>
        <v>200</v>
      </c>
      <c r="D174" s="11">
        <v>1.02</v>
      </c>
      <c r="E174" s="11">
        <v>0</v>
      </c>
      <c r="F174" s="11">
        <v>0.06</v>
      </c>
      <c r="G174" s="11">
        <v>0.06</v>
      </c>
      <c r="H174" s="11">
        <v>23.18</v>
      </c>
      <c r="I174" s="25">
        <v>87.598919999999993</v>
      </c>
      <c r="J174" s="11">
        <v>0.02</v>
      </c>
      <c r="K174" s="11">
        <v>0</v>
      </c>
      <c r="L174" s="11">
        <v>0</v>
      </c>
      <c r="M174" s="11">
        <v>0</v>
      </c>
      <c r="N174" s="11">
        <v>19.190000000000001</v>
      </c>
      <c r="O174" s="11">
        <v>0.56999999999999995</v>
      </c>
      <c r="P174" s="11">
        <v>3.42</v>
      </c>
      <c r="Q174" s="11">
        <v>0</v>
      </c>
      <c r="R174" s="11">
        <v>0</v>
      </c>
      <c r="S174" s="11">
        <v>0.3</v>
      </c>
      <c r="T174" s="11">
        <v>0.81</v>
      </c>
      <c r="U174" s="11">
        <v>3.47</v>
      </c>
      <c r="V174" s="11">
        <v>340.26</v>
      </c>
      <c r="W174" s="11">
        <v>31.33</v>
      </c>
      <c r="X174" s="11">
        <v>19.95</v>
      </c>
      <c r="Y174" s="11">
        <v>27.16</v>
      </c>
      <c r="Z174" s="11">
        <v>0.65</v>
      </c>
      <c r="AA174" s="11">
        <v>0</v>
      </c>
      <c r="AB174" s="11">
        <v>630</v>
      </c>
      <c r="AC174" s="11">
        <v>116.6</v>
      </c>
      <c r="AD174" s="11">
        <v>1.1000000000000001</v>
      </c>
      <c r="AE174" s="11">
        <v>0.02</v>
      </c>
      <c r="AF174" s="11">
        <v>0.04</v>
      </c>
      <c r="AG174" s="11">
        <v>0.51</v>
      </c>
      <c r="AH174" s="11">
        <v>0.78</v>
      </c>
      <c r="AI174" s="11">
        <v>0.32</v>
      </c>
      <c r="AJ174" s="12">
        <v>0</v>
      </c>
      <c r="AK174" s="12">
        <v>0.01</v>
      </c>
      <c r="AL174" s="12">
        <v>0.01</v>
      </c>
      <c r="AM174" s="12">
        <v>0.01</v>
      </c>
      <c r="AN174" s="12">
        <v>0.02</v>
      </c>
      <c r="AO174" s="12">
        <v>0</v>
      </c>
      <c r="AP174" s="12">
        <v>0.01</v>
      </c>
      <c r="AQ174" s="12">
        <v>0</v>
      </c>
      <c r="AR174" s="12">
        <v>0.01</v>
      </c>
      <c r="AS174" s="12">
        <v>0.01</v>
      </c>
      <c r="AT174" s="12">
        <v>0.01</v>
      </c>
      <c r="AU174" s="12">
        <v>0.06</v>
      </c>
      <c r="AV174" s="12">
        <v>0</v>
      </c>
      <c r="AW174" s="12">
        <v>0.01</v>
      </c>
      <c r="AX174" s="12">
        <v>0.03</v>
      </c>
      <c r="AY174" s="12">
        <v>0</v>
      </c>
      <c r="AZ174" s="12">
        <v>0.02</v>
      </c>
      <c r="BA174" s="12">
        <v>0.01</v>
      </c>
      <c r="BB174" s="12">
        <v>0.01</v>
      </c>
      <c r="BC174" s="12">
        <v>0</v>
      </c>
      <c r="BD174" s="12">
        <v>0</v>
      </c>
      <c r="BE174" s="12">
        <v>0</v>
      </c>
      <c r="BF174" s="12">
        <v>0</v>
      </c>
      <c r="BG174" s="12">
        <v>0</v>
      </c>
      <c r="BH174" s="12">
        <v>0</v>
      </c>
      <c r="BI174" s="12">
        <v>0</v>
      </c>
      <c r="BJ174" s="12">
        <v>0</v>
      </c>
      <c r="BK174" s="12">
        <v>0</v>
      </c>
      <c r="BL174" s="12">
        <v>0</v>
      </c>
      <c r="BM174" s="12">
        <v>0</v>
      </c>
      <c r="BN174" s="12">
        <v>0</v>
      </c>
      <c r="BO174" s="12">
        <v>0</v>
      </c>
      <c r="BP174" s="12">
        <v>0</v>
      </c>
      <c r="BQ174" s="12">
        <v>0</v>
      </c>
      <c r="BR174" s="12">
        <v>0</v>
      </c>
      <c r="BS174" s="12">
        <v>0.01</v>
      </c>
      <c r="BT174" s="12">
        <v>0</v>
      </c>
      <c r="BU174" s="12">
        <v>0</v>
      </c>
      <c r="BV174" s="12">
        <v>0.01</v>
      </c>
      <c r="BW174" s="12">
        <v>0</v>
      </c>
      <c r="BX174" s="12">
        <v>0</v>
      </c>
      <c r="BY174" s="12">
        <v>0</v>
      </c>
      <c r="BZ174" s="12">
        <v>0</v>
      </c>
      <c r="CA174" s="12">
        <v>0</v>
      </c>
      <c r="CB174" s="12">
        <v>214.01</v>
      </c>
      <c r="IV174"/>
      <c r="IW174"/>
      <c r="IX174"/>
      <c r="IY174"/>
      <c r="IZ174"/>
      <c r="JA174"/>
      <c r="JB174"/>
      <c r="JC174"/>
      <c r="JD174"/>
      <c r="JE174"/>
      <c r="JF174"/>
      <c r="JG174"/>
      <c r="JH174"/>
      <c r="JI174"/>
      <c r="JJ174"/>
      <c r="JK174"/>
      <c r="JL174"/>
      <c r="JM174"/>
      <c r="JN174"/>
      <c r="JO174"/>
      <c r="JP174"/>
      <c r="JQ174"/>
      <c r="JR174"/>
      <c r="JS174"/>
      <c r="JT174"/>
      <c r="JU174"/>
      <c r="JV174"/>
      <c r="JW174"/>
      <c r="JX174"/>
      <c r="JY174"/>
      <c r="JZ174"/>
      <c r="KA174"/>
      <c r="KB174"/>
      <c r="KC174"/>
      <c r="KD174"/>
      <c r="KE174"/>
      <c r="KF174"/>
      <c r="KG174"/>
      <c r="KH174"/>
      <c r="KI174"/>
      <c r="KJ174"/>
      <c r="KK174"/>
      <c r="KL174"/>
      <c r="KM174"/>
      <c r="KN174"/>
      <c r="KO174"/>
      <c r="KP174"/>
      <c r="KQ174"/>
      <c r="KR174"/>
      <c r="KS174"/>
      <c r="KT174"/>
      <c r="KU174"/>
      <c r="KV174"/>
      <c r="KW174"/>
      <c r="KX174"/>
      <c r="KY174"/>
      <c r="KZ174"/>
      <c r="LA174"/>
      <c r="LB174"/>
      <c r="LC174"/>
      <c r="LD174"/>
      <c r="LE174"/>
      <c r="LF174"/>
      <c r="LG174"/>
      <c r="LH174"/>
      <c r="LI174"/>
      <c r="LJ174"/>
      <c r="LK174"/>
      <c r="LL174"/>
      <c r="LM174"/>
      <c r="LN174"/>
      <c r="LO174"/>
      <c r="LP174"/>
      <c r="LQ174"/>
      <c r="LR174"/>
      <c r="LS174"/>
      <c r="LT174"/>
      <c r="LU174"/>
      <c r="LV174"/>
      <c r="LW174"/>
      <c r="LX174"/>
      <c r="LY174"/>
      <c r="LZ174"/>
      <c r="MA174"/>
      <c r="MB174"/>
      <c r="MC174"/>
      <c r="MD174"/>
      <c r="ME174"/>
      <c r="MF174"/>
      <c r="MG174"/>
      <c r="MH174"/>
      <c r="MI174"/>
      <c r="MJ174"/>
      <c r="MK174"/>
      <c r="ML174"/>
      <c r="MM174"/>
      <c r="MN174"/>
      <c r="MO174"/>
      <c r="MP174"/>
      <c r="MQ174"/>
      <c r="MR174"/>
      <c r="MS174"/>
      <c r="MT174"/>
      <c r="MU174"/>
      <c r="MV174"/>
      <c r="MW174"/>
      <c r="MX174"/>
      <c r="MY174"/>
      <c r="MZ174"/>
      <c r="NA174"/>
      <c r="NB174"/>
      <c r="NC174"/>
      <c r="ND174"/>
      <c r="NE174"/>
      <c r="NF174"/>
      <c r="NG174"/>
      <c r="NH174"/>
      <c r="NI174"/>
      <c r="NJ174"/>
      <c r="NK174"/>
      <c r="NL174"/>
      <c r="NM174"/>
      <c r="NN174"/>
      <c r="NO174"/>
      <c r="NP174"/>
      <c r="NQ174"/>
      <c r="NR174"/>
      <c r="NS174"/>
      <c r="NT174"/>
      <c r="NU174"/>
      <c r="NV174"/>
      <c r="NW174"/>
      <c r="NX174"/>
      <c r="NY174"/>
      <c r="NZ174"/>
      <c r="OA174"/>
      <c r="OB174"/>
      <c r="OC174"/>
      <c r="OD174"/>
      <c r="OE174"/>
      <c r="OF174"/>
      <c r="OG174"/>
      <c r="OH174"/>
      <c r="OI174"/>
      <c r="OJ174"/>
      <c r="OK174"/>
      <c r="OL174"/>
      <c r="OM174"/>
      <c r="ON174"/>
      <c r="OO174"/>
      <c r="OP174"/>
      <c r="OQ174"/>
      <c r="OR174"/>
      <c r="OS174"/>
      <c r="OT174"/>
      <c r="OU174"/>
      <c r="OV174"/>
      <c r="OW174"/>
      <c r="OX174"/>
      <c r="OY174"/>
      <c r="OZ174"/>
      <c r="PA174"/>
      <c r="PB174"/>
      <c r="PC174"/>
      <c r="PD174"/>
      <c r="PE174"/>
      <c r="PF174"/>
      <c r="PG174"/>
      <c r="PH174"/>
      <c r="PI174"/>
      <c r="PJ174"/>
      <c r="PK174"/>
      <c r="PL174"/>
      <c r="PM174"/>
      <c r="PN174"/>
      <c r="PO174"/>
      <c r="PP174"/>
      <c r="PQ174"/>
      <c r="PR174"/>
      <c r="PS174"/>
      <c r="PT174"/>
      <c r="PU174"/>
      <c r="PV174"/>
      <c r="PW174"/>
      <c r="PX174"/>
      <c r="PY174"/>
      <c r="PZ174"/>
      <c r="QA174"/>
      <c r="QB174"/>
      <c r="QC174"/>
      <c r="QD174"/>
      <c r="QE174"/>
      <c r="QF174"/>
      <c r="QG174"/>
      <c r="QH174"/>
      <c r="QI174"/>
      <c r="QJ174"/>
      <c r="QK174"/>
      <c r="QL174"/>
      <c r="QM174"/>
      <c r="QN174"/>
      <c r="QO174"/>
      <c r="QP174"/>
      <c r="QQ174"/>
      <c r="QR174"/>
      <c r="QS174"/>
      <c r="QT174"/>
      <c r="QU174"/>
      <c r="QV174"/>
      <c r="QW174"/>
      <c r="QX174"/>
      <c r="QY174"/>
      <c r="QZ174"/>
      <c r="RA174"/>
      <c r="RB174"/>
      <c r="RC174"/>
      <c r="RD174"/>
      <c r="RE174"/>
      <c r="RF174"/>
      <c r="RG174"/>
      <c r="RH174"/>
      <c r="RI174"/>
      <c r="RJ174"/>
      <c r="RK174"/>
      <c r="RL174"/>
      <c r="RM174"/>
      <c r="RN174"/>
      <c r="RO174"/>
      <c r="RP174"/>
      <c r="RQ174"/>
      <c r="RR174"/>
      <c r="RS174"/>
      <c r="RT174"/>
      <c r="RU174"/>
      <c r="RV174"/>
      <c r="RW174"/>
      <c r="RX174"/>
      <c r="RY174"/>
      <c r="RZ174"/>
      <c r="SA174"/>
      <c r="SB174"/>
      <c r="SC174"/>
      <c r="SD174"/>
      <c r="SE174"/>
      <c r="SF174"/>
      <c r="SG174"/>
      <c r="SH174"/>
      <c r="SI174"/>
      <c r="SJ174"/>
      <c r="SK174"/>
      <c r="SL174"/>
      <c r="SM174"/>
      <c r="SN174"/>
      <c r="SO174"/>
      <c r="SP174"/>
      <c r="SQ174"/>
      <c r="SR174"/>
      <c r="SS174"/>
      <c r="ST174"/>
      <c r="SU174"/>
      <c r="SV174"/>
      <c r="SW174"/>
      <c r="SX174"/>
      <c r="SY174"/>
      <c r="SZ174"/>
      <c r="TA174"/>
      <c r="TB174"/>
      <c r="TC174"/>
      <c r="TD174"/>
      <c r="TE174"/>
      <c r="TF174"/>
      <c r="TG174"/>
      <c r="TH174"/>
      <c r="TI174"/>
      <c r="TJ174"/>
      <c r="TK174"/>
      <c r="TL174"/>
      <c r="TM174"/>
      <c r="TN174"/>
      <c r="TO174"/>
      <c r="TP174"/>
      <c r="TQ174"/>
      <c r="TR174"/>
      <c r="TS174"/>
      <c r="TT174"/>
      <c r="TU174"/>
      <c r="TV174"/>
      <c r="TW174"/>
      <c r="TX174"/>
      <c r="TY174"/>
      <c r="TZ174"/>
      <c r="UA174"/>
      <c r="UB174"/>
      <c r="UC174"/>
      <c r="UD174"/>
      <c r="UE174"/>
      <c r="UF174"/>
      <c r="UG174"/>
      <c r="UH174"/>
      <c r="UI174"/>
      <c r="UJ174"/>
      <c r="UK174"/>
      <c r="UL174"/>
      <c r="UM174"/>
      <c r="UN174"/>
      <c r="UO174"/>
      <c r="UP174"/>
      <c r="UQ174"/>
      <c r="UR174"/>
      <c r="US174"/>
      <c r="UT174"/>
      <c r="UU174"/>
      <c r="UV174"/>
      <c r="UW174"/>
      <c r="UX174"/>
      <c r="UY174"/>
      <c r="UZ174"/>
      <c r="VA174"/>
      <c r="VB174"/>
      <c r="VC174"/>
      <c r="VD174"/>
      <c r="VE174"/>
      <c r="VF174"/>
      <c r="VG174"/>
      <c r="VH174"/>
      <c r="VI174"/>
      <c r="VJ174"/>
      <c r="VK174"/>
      <c r="VL174"/>
      <c r="VM174"/>
      <c r="VN174"/>
      <c r="VO174"/>
      <c r="VP174"/>
      <c r="VQ174"/>
      <c r="VR174"/>
      <c r="VS174"/>
      <c r="VT174"/>
      <c r="VU174"/>
      <c r="VV174"/>
      <c r="VW174"/>
      <c r="VX174"/>
      <c r="VY174"/>
      <c r="VZ174"/>
      <c r="WA174"/>
      <c r="WB174"/>
      <c r="WC174"/>
      <c r="WD174"/>
      <c r="WE174"/>
      <c r="WF174"/>
      <c r="WG174"/>
    </row>
    <row r="175" spans="1:605" s="12" customFormat="1" ht="12.75" customHeight="1">
      <c r="A175" s="9" t="str">
        <f>"пром."</f>
        <v>пром.</v>
      </c>
      <c r="B175" s="10" t="s">
        <v>91</v>
      </c>
      <c r="C175" s="11" t="str">
        <f>"25"</f>
        <v>25</v>
      </c>
      <c r="D175" s="11">
        <v>1.67</v>
      </c>
      <c r="E175" s="11">
        <v>0</v>
      </c>
      <c r="F175" s="11">
        <v>0.18</v>
      </c>
      <c r="G175" s="11">
        <v>0</v>
      </c>
      <c r="H175" s="11">
        <v>12.55</v>
      </c>
      <c r="I175" s="25">
        <v>52.635800000000003</v>
      </c>
      <c r="J175" s="11">
        <v>0</v>
      </c>
      <c r="K175" s="11">
        <v>0</v>
      </c>
      <c r="L175" s="11">
        <v>0</v>
      </c>
      <c r="M175" s="11">
        <v>0</v>
      </c>
      <c r="N175" s="11">
        <v>10.7</v>
      </c>
      <c r="O175" s="11">
        <v>0</v>
      </c>
      <c r="P175" s="11">
        <v>1.85</v>
      </c>
      <c r="Q175" s="11">
        <v>0</v>
      </c>
      <c r="R175" s="11">
        <v>0</v>
      </c>
      <c r="S175" s="11">
        <v>0</v>
      </c>
      <c r="T175" s="11">
        <v>3.01</v>
      </c>
      <c r="U175" s="11">
        <v>10.08</v>
      </c>
      <c r="V175" s="11">
        <v>468.1</v>
      </c>
      <c r="W175" s="11">
        <v>185.09</v>
      </c>
      <c r="X175" s="11">
        <v>58.12</v>
      </c>
      <c r="Y175" s="11">
        <v>52.43</v>
      </c>
      <c r="Z175" s="11">
        <v>6.22</v>
      </c>
      <c r="AA175" s="11">
        <v>840</v>
      </c>
      <c r="AB175" s="11">
        <v>0</v>
      </c>
      <c r="AC175" s="11">
        <v>52.5</v>
      </c>
      <c r="AD175" s="11">
        <v>0.42</v>
      </c>
      <c r="AE175" s="11">
        <v>0.05</v>
      </c>
      <c r="AF175" s="11">
        <v>0.27</v>
      </c>
      <c r="AG175" s="11">
        <v>0</v>
      </c>
      <c r="AH175" s="11">
        <v>2.2400000000000002</v>
      </c>
      <c r="AI175" s="11">
        <v>12.5</v>
      </c>
      <c r="AJ175" s="12">
        <v>0</v>
      </c>
      <c r="AK175" s="12">
        <v>0</v>
      </c>
      <c r="AL175" s="12">
        <v>0</v>
      </c>
      <c r="AM175" s="12">
        <v>0</v>
      </c>
      <c r="AN175" s="12">
        <v>0</v>
      </c>
      <c r="AO175" s="12">
        <v>0</v>
      </c>
      <c r="AP175" s="12">
        <v>0</v>
      </c>
      <c r="AQ175" s="12">
        <v>0</v>
      </c>
      <c r="AR175" s="12">
        <v>0</v>
      </c>
      <c r="AS175" s="12">
        <v>0</v>
      </c>
      <c r="AT175" s="12">
        <v>0</v>
      </c>
      <c r="AU175" s="12">
        <v>0</v>
      </c>
      <c r="AV175" s="12">
        <v>0</v>
      </c>
      <c r="AW175" s="12">
        <v>0</v>
      </c>
      <c r="AX175" s="12">
        <v>0</v>
      </c>
      <c r="AY175" s="12">
        <v>0</v>
      </c>
      <c r="AZ175" s="12">
        <v>0</v>
      </c>
      <c r="BA175" s="12">
        <v>0</v>
      </c>
      <c r="BB175" s="12">
        <v>0</v>
      </c>
      <c r="BC175" s="12">
        <v>0</v>
      </c>
      <c r="BD175" s="12">
        <v>0</v>
      </c>
      <c r="BE175" s="12">
        <v>0</v>
      </c>
      <c r="BF175" s="12">
        <v>0</v>
      </c>
      <c r="BG175" s="12">
        <v>0.01</v>
      </c>
      <c r="BH175" s="12">
        <v>0</v>
      </c>
      <c r="BI175" s="12">
        <v>0.02</v>
      </c>
      <c r="BJ175" s="12">
        <v>0</v>
      </c>
      <c r="BK175" s="12">
        <v>0.22</v>
      </c>
      <c r="BL175" s="12">
        <v>0</v>
      </c>
      <c r="BM175" s="12">
        <v>7.0000000000000007E-2</v>
      </c>
      <c r="BN175" s="12">
        <v>0</v>
      </c>
      <c r="BO175" s="12">
        <v>0</v>
      </c>
      <c r="BP175" s="12">
        <v>0</v>
      </c>
      <c r="BQ175" s="12">
        <v>0</v>
      </c>
      <c r="BR175" s="12">
        <v>0.02</v>
      </c>
      <c r="BS175" s="12">
        <v>7.0000000000000007E-2</v>
      </c>
      <c r="BT175" s="12">
        <v>0</v>
      </c>
      <c r="BU175" s="12">
        <v>0</v>
      </c>
      <c r="BV175" s="12">
        <v>0.14000000000000001</v>
      </c>
      <c r="BW175" s="12">
        <v>0.54</v>
      </c>
      <c r="BX175" s="12">
        <v>0</v>
      </c>
      <c r="BY175" s="12">
        <v>0</v>
      </c>
      <c r="BZ175" s="12">
        <v>0</v>
      </c>
      <c r="CA175" s="12">
        <v>0</v>
      </c>
      <c r="CB175" s="12">
        <v>2</v>
      </c>
      <c r="IV175"/>
      <c r="IW175"/>
      <c r="IX175"/>
      <c r="IY175"/>
      <c r="IZ175"/>
      <c r="JA175"/>
      <c r="JB175"/>
      <c r="JC175"/>
      <c r="JD175"/>
      <c r="JE175"/>
      <c r="JF175"/>
      <c r="JG175"/>
      <c r="JH175"/>
      <c r="JI175"/>
      <c r="JJ175"/>
      <c r="JK175"/>
      <c r="JL175"/>
      <c r="JM175"/>
      <c r="JN175"/>
      <c r="JO175"/>
      <c r="JP175"/>
      <c r="JQ175"/>
      <c r="JR175"/>
      <c r="JS175"/>
      <c r="JT175"/>
      <c r="JU175"/>
      <c r="JV175"/>
      <c r="JW175"/>
      <c r="JX175"/>
      <c r="JY175"/>
      <c r="JZ175"/>
      <c r="KA175"/>
      <c r="KB175"/>
      <c r="KC175"/>
      <c r="KD175"/>
      <c r="KE175"/>
      <c r="KF175"/>
      <c r="KG175"/>
      <c r="KH175"/>
      <c r="KI175"/>
      <c r="KJ175"/>
      <c r="KK175"/>
      <c r="KL175"/>
      <c r="KM175"/>
      <c r="KN175"/>
      <c r="KO175"/>
      <c r="KP175"/>
      <c r="KQ175"/>
      <c r="KR175"/>
      <c r="KS175"/>
      <c r="KT175"/>
      <c r="KU175"/>
      <c r="KV175"/>
      <c r="KW175"/>
      <c r="KX175"/>
      <c r="KY175"/>
      <c r="KZ175"/>
      <c r="LA175"/>
      <c r="LB175"/>
      <c r="LC175"/>
      <c r="LD175"/>
      <c r="LE175"/>
      <c r="LF175"/>
      <c r="LG175"/>
      <c r="LH175"/>
      <c r="LI175"/>
      <c r="LJ175"/>
      <c r="LK175"/>
      <c r="LL175"/>
      <c r="LM175"/>
      <c r="LN175"/>
      <c r="LO175"/>
      <c r="LP175"/>
      <c r="LQ175"/>
      <c r="LR175"/>
      <c r="LS175"/>
      <c r="LT175"/>
      <c r="LU175"/>
      <c r="LV175"/>
      <c r="LW175"/>
      <c r="LX175"/>
      <c r="LY175"/>
      <c r="LZ175"/>
      <c r="MA175"/>
      <c r="MB175"/>
      <c r="MC175"/>
      <c r="MD175"/>
      <c r="ME175"/>
      <c r="MF175"/>
      <c r="MG175"/>
      <c r="MH175"/>
      <c r="MI175"/>
      <c r="MJ175"/>
      <c r="MK175"/>
      <c r="ML175"/>
      <c r="MM175"/>
      <c r="MN175"/>
      <c r="MO175"/>
      <c r="MP175"/>
      <c r="MQ175"/>
      <c r="MR175"/>
      <c r="MS175"/>
      <c r="MT175"/>
      <c r="MU175"/>
      <c r="MV175"/>
      <c r="MW175"/>
      <c r="MX175"/>
      <c r="MY175"/>
      <c r="MZ175"/>
      <c r="NA175"/>
      <c r="NB175"/>
      <c r="NC175"/>
      <c r="ND175"/>
      <c r="NE175"/>
      <c r="NF175"/>
      <c r="NG175"/>
      <c r="NH175"/>
      <c r="NI175"/>
      <c r="NJ175"/>
      <c r="NK175"/>
      <c r="NL175"/>
      <c r="NM175"/>
      <c r="NN175"/>
      <c r="NO175"/>
      <c r="NP175"/>
      <c r="NQ175"/>
      <c r="NR175"/>
      <c r="NS175"/>
      <c r="NT175"/>
      <c r="NU175"/>
      <c r="NV175"/>
      <c r="NW175"/>
      <c r="NX175"/>
      <c r="NY175"/>
      <c r="NZ175"/>
      <c r="OA175"/>
      <c r="OB175"/>
      <c r="OC175"/>
      <c r="OD175"/>
      <c r="OE175"/>
      <c r="OF175"/>
      <c r="OG175"/>
      <c r="OH175"/>
      <c r="OI175"/>
      <c r="OJ175"/>
      <c r="OK175"/>
      <c r="OL175"/>
      <c r="OM175"/>
      <c r="ON175"/>
      <c r="OO175"/>
      <c r="OP175"/>
      <c r="OQ175"/>
      <c r="OR175"/>
      <c r="OS175"/>
      <c r="OT175"/>
      <c r="OU175"/>
      <c r="OV175"/>
      <c r="OW175"/>
      <c r="OX175"/>
      <c r="OY175"/>
      <c r="OZ175"/>
      <c r="PA175"/>
      <c r="PB175"/>
      <c r="PC175"/>
      <c r="PD175"/>
      <c r="PE175"/>
      <c r="PF175"/>
      <c r="PG175"/>
      <c r="PH175"/>
      <c r="PI175"/>
      <c r="PJ175"/>
      <c r="PK175"/>
      <c r="PL175"/>
      <c r="PM175"/>
      <c r="PN175"/>
      <c r="PO175"/>
      <c r="PP175"/>
      <c r="PQ175"/>
      <c r="PR175"/>
      <c r="PS175"/>
      <c r="PT175"/>
      <c r="PU175"/>
      <c r="PV175"/>
      <c r="PW175"/>
      <c r="PX175"/>
      <c r="PY175"/>
      <c r="PZ175"/>
      <c r="QA175"/>
      <c r="QB175"/>
      <c r="QC175"/>
      <c r="QD175"/>
      <c r="QE175"/>
      <c r="QF175"/>
      <c r="QG175"/>
      <c r="QH175"/>
      <c r="QI175"/>
      <c r="QJ175"/>
      <c r="QK175"/>
      <c r="QL175"/>
      <c r="QM175"/>
      <c r="QN175"/>
      <c r="QO175"/>
      <c r="QP175"/>
      <c r="QQ175"/>
      <c r="QR175"/>
      <c r="QS175"/>
      <c r="QT175"/>
      <c r="QU175"/>
      <c r="QV175"/>
      <c r="QW175"/>
      <c r="QX175"/>
      <c r="QY175"/>
      <c r="QZ175"/>
      <c r="RA175"/>
      <c r="RB175"/>
      <c r="RC175"/>
      <c r="RD175"/>
      <c r="RE175"/>
      <c r="RF175"/>
      <c r="RG175"/>
      <c r="RH175"/>
      <c r="RI175"/>
      <c r="RJ175"/>
      <c r="RK175"/>
      <c r="RL175"/>
      <c r="RM175"/>
      <c r="RN175"/>
      <c r="RO175"/>
      <c r="RP175"/>
      <c r="RQ175"/>
      <c r="RR175"/>
      <c r="RS175"/>
      <c r="RT175"/>
      <c r="RU175"/>
      <c r="RV175"/>
      <c r="RW175"/>
      <c r="RX175"/>
      <c r="RY175"/>
      <c r="RZ175"/>
      <c r="SA175"/>
      <c r="SB175"/>
      <c r="SC175"/>
      <c r="SD175"/>
      <c r="SE175"/>
      <c r="SF175"/>
      <c r="SG175"/>
      <c r="SH175"/>
      <c r="SI175"/>
      <c r="SJ175"/>
      <c r="SK175"/>
      <c r="SL175"/>
      <c r="SM175"/>
      <c r="SN175"/>
      <c r="SO175"/>
      <c r="SP175"/>
      <c r="SQ175"/>
      <c r="SR175"/>
      <c r="SS175"/>
      <c r="ST175"/>
      <c r="SU175"/>
      <c r="SV175"/>
      <c r="SW175"/>
      <c r="SX175"/>
      <c r="SY175"/>
      <c r="SZ175"/>
      <c r="TA175"/>
      <c r="TB175"/>
      <c r="TC175"/>
      <c r="TD175"/>
      <c r="TE175"/>
      <c r="TF175"/>
      <c r="TG175"/>
      <c r="TH175"/>
      <c r="TI175"/>
      <c r="TJ175"/>
      <c r="TK175"/>
      <c r="TL175"/>
      <c r="TM175"/>
      <c r="TN175"/>
      <c r="TO175"/>
      <c r="TP175"/>
      <c r="TQ175"/>
      <c r="TR175"/>
      <c r="TS175"/>
      <c r="TT175"/>
      <c r="TU175"/>
      <c r="TV175"/>
      <c r="TW175"/>
      <c r="TX175"/>
      <c r="TY175"/>
      <c r="TZ175"/>
      <c r="UA175"/>
      <c r="UB175"/>
      <c r="UC175"/>
      <c r="UD175"/>
      <c r="UE175"/>
      <c r="UF175"/>
      <c r="UG175"/>
      <c r="UH175"/>
      <c r="UI175"/>
      <c r="UJ175"/>
      <c r="UK175"/>
      <c r="UL175"/>
      <c r="UM175"/>
      <c r="UN175"/>
      <c r="UO175"/>
      <c r="UP175"/>
      <c r="UQ175"/>
      <c r="UR175"/>
      <c r="US175"/>
      <c r="UT175"/>
      <c r="UU175"/>
      <c r="UV175"/>
      <c r="UW175"/>
      <c r="UX175"/>
      <c r="UY175"/>
      <c r="UZ175"/>
      <c r="VA175"/>
      <c r="VB175"/>
      <c r="VC175"/>
      <c r="VD175"/>
      <c r="VE175"/>
      <c r="VF175"/>
      <c r="VG175"/>
      <c r="VH175"/>
      <c r="VI175"/>
      <c r="VJ175"/>
      <c r="VK175"/>
      <c r="VL175"/>
      <c r="VM175"/>
      <c r="VN175"/>
      <c r="VO175"/>
      <c r="VP175"/>
      <c r="VQ175"/>
      <c r="VR175"/>
      <c r="VS175"/>
      <c r="VT175"/>
      <c r="VU175"/>
      <c r="VV175"/>
      <c r="VW175"/>
      <c r="VX175"/>
      <c r="VY175"/>
      <c r="VZ175"/>
      <c r="WA175"/>
      <c r="WB175"/>
      <c r="WC175"/>
      <c r="WD175"/>
      <c r="WE175"/>
      <c r="WF175"/>
      <c r="WG175"/>
    </row>
    <row r="176" spans="1:605" s="3" customFormat="1" ht="12.75" customHeight="1">
      <c r="A176" s="13" t="str">
        <f>"пром."</f>
        <v>пром.</v>
      </c>
      <c r="B176" s="14" t="s">
        <v>92</v>
      </c>
      <c r="C176" s="15" t="str">
        <f>"20"</f>
        <v>20</v>
      </c>
      <c r="D176" s="15">
        <v>1.32</v>
      </c>
      <c r="E176" s="15">
        <v>0</v>
      </c>
      <c r="F176" s="15">
        <v>0.24</v>
      </c>
      <c r="G176" s="15">
        <v>0.24</v>
      </c>
      <c r="H176" s="15">
        <v>8.34</v>
      </c>
      <c r="I176" s="26">
        <v>38.676000000000002</v>
      </c>
      <c r="J176" s="15">
        <v>0.04</v>
      </c>
      <c r="K176" s="15">
        <v>0</v>
      </c>
      <c r="L176" s="15">
        <v>0</v>
      </c>
      <c r="M176" s="15">
        <v>0</v>
      </c>
      <c r="N176" s="15">
        <v>0.24</v>
      </c>
      <c r="O176" s="15">
        <v>6.44</v>
      </c>
      <c r="P176" s="15">
        <v>1.66</v>
      </c>
      <c r="Q176" s="15">
        <v>0</v>
      </c>
      <c r="R176" s="15">
        <v>0</v>
      </c>
      <c r="S176" s="15">
        <v>0.2</v>
      </c>
      <c r="T176" s="15">
        <v>0.5</v>
      </c>
      <c r="U176" s="15">
        <v>122</v>
      </c>
      <c r="V176" s="15">
        <v>49</v>
      </c>
      <c r="W176" s="15">
        <v>7</v>
      </c>
      <c r="X176" s="15">
        <v>9.4</v>
      </c>
      <c r="Y176" s="15">
        <v>31.6</v>
      </c>
      <c r="Z176" s="15">
        <v>0.78</v>
      </c>
      <c r="AA176" s="15">
        <v>0</v>
      </c>
      <c r="AB176" s="15">
        <v>1</v>
      </c>
      <c r="AC176" s="15">
        <v>0.2</v>
      </c>
      <c r="AD176" s="15">
        <v>0.28000000000000003</v>
      </c>
      <c r="AE176" s="15">
        <v>0.04</v>
      </c>
      <c r="AF176" s="15">
        <v>0.02</v>
      </c>
      <c r="AG176" s="15">
        <v>0.14000000000000001</v>
      </c>
      <c r="AH176" s="15">
        <v>0.4</v>
      </c>
      <c r="AI176" s="15">
        <v>0</v>
      </c>
      <c r="AJ176" s="3">
        <v>0</v>
      </c>
      <c r="AK176" s="3">
        <v>64.400000000000006</v>
      </c>
      <c r="AL176" s="3">
        <v>49.6</v>
      </c>
      <c r="AM176" s="3">
        <v>85.4</v>
      </c>
      <c r="AN176" s="3">
        <v>44.6</v>
      </c>
      <c r="AO176" s="3">
        <v>18.600000000000001</v>
      </c>
      <c r="AP176" s="3">
        <v>39.6</v>
      </c>
      <c r="AQ176" s="3">
        <v>16</v>
      </c>
      <c r="AR176" s="3">
        <v>74.2</v>
      </c>
      <c r="AS176" s="3">
        <v>59.4</v>
      </c>
      <c r="AT176" s="3">
        <v>58.2</v>
      </c>
      <c r="AU176" s="3">
        <v>92.8</v>
      </c>
      <c r="AV176" s="3">
        <v>24.8</v>
      </c>
      <c r="AW176" s="3">
        <v>62</v>
      </c>
      <c r="AX176" s="3">
        <v>311.8</v>
      </c>
      <c r="AY176" s="3">
        <v>0</v>
      </c>
      <c r="AZ176" s="3">
        <v>105.2</v>
      </c>
      <c r="BA176" s="3">
        <v>58.2</v>
      </c>
      <c r="BB176" s="3">
        <v>36</v>
      </c>
      <c r="BC176" s="3">
        <v>26</v>
      </c>
      <c r="BD176" s="3">
        <v>0</v>
      </c>
      <c r="BE176" s="3">
        <v>0</v>
      </c>
      <c r="BF176" s="3">
        <v>0</v>
      </c>
      <c r="BG176" s="3">
        <v>0</v>
      </c>
      <c r="BH176" s="3">
        <v>0</v>
      </c>
      <c r="BI176" s="3">
        <v>0</v>
      </c>
      <c r="BJ176" s="3">
        <v>0</v>
      </c>
      <c r="BK176" s="3">
        <v>0.03</v>
      </c>
      <c r="BL176" s="3">
        <v>0</v>
      </c>
      <c r="BM176" s="3">
        <v>0</v>
      </c>
      <c r="BN176" s="3">
        <v>0</v>
      </c>
      <c r="BO176" s="3">
        <v>0</v>
      </c>
      <c r="BP176" s="3">
        <v>0</v>
      </c>
      <c r="BQ176" s="3">
        <v>0</v>
      </c>
      <c r="BR176" s="3">
        <v>0</v>
      </c>
      <c r="BS176" s="3">
        <v>0.02</v>
      </c>
      <c r="BT176" s="3">
        <v>0</v>
      </c>
      <c r="BU176" s="3">
        <v>0</v>
      </c>
      <c r="BV176" s="3">
        <v>0.1</v>
      </c>
      <c r="BW176" s="3">
        <v>0.02</v>
      </c>
      <c r="BX176" s="3">
        <v>0</v>
      </c>
      <c r="BY176" s="3">
        <v>0</v>
      </c>
      <c r="BZ176" s="3">
        <v>0</v>
      </c>
      <c r="CA176" s="3">
        <v>0</v>
      </c>
      <c r="CB176" s="3">
        <v>9.4</v>
      </c>
      <c r="IV176"/>
      <c r="IW176"/>
      <c r="IX176"/>
      <c r="IY176"/>
      <c r="IZ176"/>
      <c r="JA176"/>
      <c r="JB176"/>
      <c r="JC176"/>
      <c r="JD176"/>
      <c r="JE176"/>
      <c r="JF176"/>
      <c r="JG176"/>
      <c r="JH176"/>
      <c r="JI176"/>
      <c r="JJ176"/>
      <c r="JK176"/>
      <c r="JL176"/>
      <c r="JM176"/>
      <c r="JN176"/>
      <c r="JO176"/>
      <c r="JP176"/>
      <c r="JQ176"/>
      <c r="JR176"/>
      <c r="JS176"/>
      <c r="JT176"/>
      <c r="JU176"/>
      <c r="JV176"/>
      <c r="JW176"/>
      <c r="JX176"/>
      <c r="JY176"/>
      <c r="JZ176"/>
      <c r="KA176"/>
      <c r="KB176"/>
      <c r="KC176"/>
      <c r="KD176"/>
      <c r="KE176"/>
      <c r="KF176"/>
      <c r="KG176"/>
      <c r="KH176"/>
      <c r="KI176"/>
      <c r="KJ176"/>
      <c r="KK176"/>
      <c r="KL176"/>
      <c r="KM176"/>
      <c r="KN176"/>
      <c r="KO176"/>
      <c r="KP176"/>
      <c r="KQ176"/>
      <c r="KR176"/>
      <c r="KS176"/>
      <c r="KT176"/>
      <c r="KU176"/>
      <c r="KV176"/>
      <c r="KW176"/>
      <c r="KX176"/>
      <c r="KY176"/>
      <c r="KZ176"/>
      <c r="LA176"/>
      <c r="LB176"/>
      <c r="LC176"/>
      <c r="LD176"/>
      <c r="LE176"/>
      <c r="LF176"/>
      <c r="LG176"/>
      <c r="LH176"/>
      <c r="LI176"/>
      <c r="LJ176"/>
      <c r="LK176"/>
      <c r="LL176"/>
      <c r="LM176"/>
      <c r="LN176"/>
      <c r="LO176"/>
      <c r="LP176"/>
      <c r="LQ176"/>
      <c r="LR176"/>
      <c r="LS176"/>
      <c r="LT176"/>
      <c r="LU176"/>
      <c r="LV176"/>
      <c r="LW176"/>
      <c r="LX176"/>
      <c r="LY176"/>
      <c r="LZ176"/>
      <c r="MA176"/>
      <c r="MB176"/>
      <c r="MC176"/>
      <c r="MD176"/>
      <c r="ME176"/>
      <c r="MF176"/>
      <c r="MG176"/>
      <c r="MH176"/>
      <c r="MI176"/>
      <c r="MJ176"/>
      <c r="MK176"/>
      <c r="ML176"/>
      <c r="MM176"/>
      <c r="MN176"/>
      <c r="MO176"/>
      <c r="MP176"/>
      <c r="MQ176"/>
      <c r="MR176"/>
      <c r="MS176"/>
      <c r="MT176"/>
      <c r="MU176"/>
      <c r="MV176"/>
      <c r="MW176"/>
      <c r="MX176"/>
      <c r="MY176"/>
      <c r="MZ176"/>
      <c r="NA176"/>
      <c r="NB176"/>
      <c r="NC176"/>
      <c r="ND176"/>
      <c r="NE176"/>
      <c r="NF176"/>
      <c r="NG176"/>
      <c r="NH176"/>
      <c r="NI176"/>
      <c r="NJ176"/>
      <c r="NK176"/>
      <c r="NL176"/>
      <c r="NM176"/>
      <c r="NN176"/>
      <c r="NO176"/>
      <c r="NP176"/>
      <c r="NQ176"/>
      <c r="NR176"/>
      <c r="NS176"/>
      <c r="NT176"/>
      <c r="NU176"/>
      <c r="NV176"/>
      <c r="NW176"/>
      <c r="NX176"/>
      <c r="NY176"/>
      <c r="NZ176"/>
      <c r="OA176"/>
      <c r="OB176"/>
      <c r="OC176"/>
      <c r="OD176"/>
      <c r="OE176"/>
      <c r="OF176"/>
      <c r="OG176"/>
      <c r="OH176"/>
      <c r="OI176"/>
      <c r="OJ176"/>
      <c r="OK176"/>
      <c r="OL176"/>
      <c r="OM176"/>
      <c r="ON176"/>
      <c r="OO176"/>
      <c r="OP176"/>
      <c r="OQ176"/>
      <c r="OR176"/>
      <c r="OS176"/>
      <c r="OT176"/>
      <c r="OU176"/>
      <c r="OV176"/>
      <c r="OW176"/>
      <c r="OX176"/>
      <c r="OY176"/>
      <c r="OZ176"/>
      <c r="PA176"/>
      <c r="PB176"/>
      <c r="PC176"/>
      <c r="PD176"/>
      <c r="PE176"/>
      <c r="PF176"/>
      <c r="PG176"/>
      <c r="PH176"/>
      <c r="PI176"/>
      <c r="PJ176"/>
      <c r="PK176"/>
      <c r="PL176"/>
      <c r="PM176"/>
      <c r="PN176"/>
      <c r="PO176"/>
      <c r="PP176"/>
      <c r="PQ176"/>
      <c r="PR176"/>
      <c r="PS176"/>
      <c r="PT176"/>
      <c r="PU176"/>
      <c r="PV176"/>
      <c r="PW176"/>
      <c r="PX176"/>
      <c r="PY176"/>
      <c r="PZ176"/>
      <c r="QA176"/>
      <c r="QB176"/>
      <c r="QC176"/>
      <c r="QD176"/>
      <c r="QE176"/>
      <c r="QF176"/>
      <c r="QG176"/>
      <c r="QH176"/>
      <c r="QI176"/>
      <c r="QJ176"/>
      <c r="QK176"/>
      <c r="QL176"/>
      <c r="QM176"/>
      <c r="QN176"/>
      <c r="QO176"/>
      <c r="QP176"/>
      <c r="QQ176"/>
      <c r="QR176"/>
      <c r="QS176"/>
      <c r="QT176"/>
      <c r="QU176"/>
      <c r="QV176"/>
      <c r="QW176"/>
      <c r="QX176"/>
      <c r="QY176"/>
      <c r="QZ176"/>
      <c r="RA176"/>
      <c r="RB176"/>
      <c r="RC176"/>
      <c r="RD176"/>
      <c r="RE176"/>
      <c r="RF176"/>
      <c r="RG176"/>
      <c r="RH176"/>
      <c r="RI176"/>
      <c r="RJ176"/>
      <c r="RK176"/>
      <c r="RL176"/>
      <c r="RM176"/>
      <c r="RN176"/>
      <c r="RO176"/>
      <c r="RP176"/>
      <c r="RQ176"/>
      <c r="RR176"/>
      <c r="RS176"/>
      <c r="RT176"/>
      <c r="RU176"/>
      <c r="RV176"/>
      <c r="RW176"/>
      <c r="RX176"/>
      <c r="RY176"/>
      <c r="RZ176"/>
      <c r="SA176"/>
      <c r="SB176"/>
      <c r="SC176"/>
      <c r="SD176"/>
      <c r="SE176"/>
      <c r="SF176"/>
      <c r="SG176"/>
      <c r="SH176"/>
      <c r="SI176"/>
      <c r="SJ176"/>
      <c r="SK176"/>
      <c r="SL176"/>
      <c r="SM176"/>
      <c r="SN176"/>
      <c r="SO176"/>
      <c r="SP176"/>
      <c r="SQ176"/>
      <c r="SR176"/>
      <c r="SS176"/>
      <c r="ST176"/>
      <c r="SU176"/>
      <c r="SV176"/>
      <c r="SW176"/>
      <c r="SX176"/>
      <c r="SY176"/>
      <c r="SZ176"/>
      <c r="TA176"/>
      <c r="TB176"/>
      <c r="TC176"/>
      <c r="TD176"/>
      <c r="TE176"/>
      <c r="TF176"/>
      <c r="TG176"/>
      <c r="TH176"/>
      <c r="TI176"/>
      <c r="TJ176"/>
      <c r="TK176"/>
      <c r="TL176"/>
      <c r="TM176"/>
      <c r="TN176"/>
      <c r="TO176"/>
      <c r="TP176"/>
      <c r="TQ176"/>
      <c r="TR176"/>
      <c r="TS176"/>
      <c r="TT176"/>
      <c r="TU176"/>
      <c r="TV176"/>
      <c r="TW176"/>
      <c r="TX176"/>
      <c r="TY176"/>
      <c r="TZ176"/>
      <c r="UA176"/>
      <c r="UB176"/>
      <c r="UC176"/>
      <c r="UD176"/>
      <c r="UE176"/>
      <c r="UF176"/>
      <c r="UG176"/>
      <c r="UH176"/>
      <c r="UI176"/>
      <c r="UJ176"/>
      <c r="UK176"/>
      <c r="UL176"/>
      <c r="UM176"/>
      <c r="UN176"/>
      <c r="UO176"/>
      <c r="UP176"/>
      <c r="UQ176"/>
      <c r="UR176"/>
      <c r="US176"/>
      <c r="UT176"/>
      <c r="UU176"/>
      <c r="UV176"/>
      <c r="UW176"/>
      <c r="UX176"/>
      <c r="UY176"/>
      <c r="UZ176"/>
      <c r="VA176"/>
      <c r="VB176"/>
      <c r="VC176"/>
      <c r="VD176"/>
      <c r="VE176"/>
      <c r="VF176"/>
      <c r="VG176"/>
      <c r="VH176"/>
      <c r="VI176"/>
      <c r="VJ176"/>
      <c r="VK176"/>
      <c r="VL176"/>
      <c r="VM176"/>
      <c r="VN176"/>
      <c r="VO176"/>
      <c r="VP176"/>
      <c r="VQ176"/>
      <c r="VR176"/>
      <c r="VS176"/>
      <c r="VT176"/>
      <c r="VU176"/>
      <c r="VV176"/>
      <c r="VW176"/>
      <c r="VX176"/>
      <c r="VY176"/>
      <c r="VZ176"/>
      <c r="WA176"/>
      <c r="WB176"/>
      <c r="WC176"/>
      <c r="WD176"/>
      <c r="WE176"/>
      <c r="WF176"/>
      <c r="WG176"/>
    </row>
    <row r="177" spans="1:605" s="19" customFormat="1" ht="12.75" customHeight="1">
      <c r="A177" s="16"/>
      <c r="B177" s="17" t="s">
        <v>103</v>
      </c>
      <c r="C177" s="18"/>
      <c r="D177" s="18">
        <v>32.08</v>
      </c>
      <c r="E177" s="18">
        <v>2.16</v>
      </c>
      <c r="F177" s="18">
        <v>14.49</v>
      </c>
      <c r="G177" s="18">
        <v>6.7</v>
      </c>
      <c r="H177" s="18">
        <v>119.87</v>
      </c>
      <c r="I177" s="27">
        <v>716.5</v>
      </c>
      <c r="J177" s="18">
        <v>5.39</v>
      </c>
      <c r="K177" s="18">
        <v>3.78</v>
      </c>
      <c r="L177" s="18">
        <v>0</v>
      </c>
      <c r="M177" s="18">
        <v>0</v>
      </c>
      <c r="N177" s="18">
        <v>40.65</v>
      </c>
      <c r="O177" s="18">
        <v>67.83</v>
      </c>
      <c r="P177" s="18">
        <v>11.39</v>
      </c>
      <c r="Q177" s="18">
        <v>0</v>
      </c>
      <c r="R177" s="18">
        <v>0</v>
      </c>
      <c r="S177" s="18">
        <v>0.8</v>
      </c>
      <c r="T177" s="18">
        <v>9</v>
      </c>
      <c r="U177" s="18">
        <v>814.26</v>
      </c>
      <c r="V177" s="18">
        <v>1572.31</v>
      </c>
      <c r="W177" s="18">
        <v>354.12</v>
      </c>
      <c r="X177" s="18">
        <v>136.09</v>
      </c>
      <c r="Y177" s="18">
        <v>283.98</v>
      </c>
      <c r="Z177" s="18">
        <v>9.9700000000000006</v>
      </c>
      <c r="AA177" s="18">
        <v>873</v>
      </c>
      <c r="AB177" s="18">
        <v>1751.29</v>
      </c>
      <c r="AC177" s="18">
        <v>417.21</v>
      </c>
      <c r="AD177" s="18">
        <v>5.36</v>
      </c>
      <c r="AE177" s="18">
        <v>0.28999999999999998</v>
      </c>
      <c r="AF177" s="18">
        <v>0.52</v>
      </c>
      <c r="AG177" s="18">
        <v>2.2200000000000002</v>
      </c>
      <c r="AH177" s="18">
        <v>7.31</v>
      </c>
      <c r="AI177" s="18">
        <v>20.11</v>
      </c>
      <c r="AJ177" s="19">
        <v>0</v>
      </c>
      <c r="AK177" s="19">
        <v>621.9</v>
      </c>
      <c r="AL177" s="19">
        <v>601.97</v>
      </c>
      <c r="AM177" s="19">
        <v>1011.68</v>
      </c>
      <c r="AN177" s="19">
        <v>509.16</v>
      </c>
      <c r="AO177" s="19">
        <v>216.26</v>
      </c>
      <c r="AP177" s="19">
        <v>447.11</v>
      </c>
      <c r="AQ177" s="19">
        <v>156.58000000000001</v>
      </c>
      <c r="AR177" s="19">
        <v>658.01</v>
      </c>
      <c r="AS177" s="19">
        <v>398.97</v>
      </c>
      <c r="AT177" s="19">
        <v>558.22</v>
      </c>
      <c r="AU177" s="19">
        <v>628.57000000000005</v>
      </c>
      <c r="AV177" s="19">
        <v>209.4</v>
      </c>
      <c r="AW177" s="19">
        <v>403.34</v>
      </c>
      <c r="AX177" s="19">
        <v>3136.71</v>
      </c>
      <c r="AY177" s="19">
        <v>0</v>
      </c>
      <c r="AZ177" s="19">
        <v>951.01</v>
      </c>
      <c r="BA177" s="19">
        <v>505.98</v>
      </c>
      <c r="BB177" s="19">
        <v>435.01</v>
      </c>
      <c r="BC177" s="19">
        <v>233.28</v>
      </c>
      <c r="BD177" s="19">
        <v>0.15</v>
      </c>
      <c r="BE177" s="19">
        <v>7.0000000000000007E-2</v>
      </c>
      <c r="BF177" s="19">
        <v>0.04</v>
      </c>
      <c r="BG177" s="19">
        <v>0.09</v>
      </c>
      <c r="BH177" s="19">
        <v>0.1</v>
      </c>
      <c r="BI177" s="19">
        <v>0.48</v>
      </c>
      <c r="BJ177" s="19">
        <v>0</v>
      </c>
      <c r="BK177" s="19">
        <v>2</v>
      </c>
      <c r="BL177" s="19">
        <v>0</v>
      </c>
      <c r="BM177" s="19">
        <v>0.69</v>
      </c>
      <c r="BN177" s="19">
        <v>0.02</v>
      </c>
      <c r="BO177" s="19">
        <v>0.04</v>
      </c>
      <c r="BP177" s="19">
        <v>0</v>
      </c>
      <c r="BQ177" s="19">
        <v>0.09</v>
      </c>
      <c r="BR177" s="19">
        <v>0.17</v>
      </c>
      <c r="BS177" s="19">
        <v>2.48</v>
      </c>
      <c r="BT177" s="19">
        <v>0</v>
      </c>
      <c r="BU177" s="19">
        <v>0</v>
      </c>
      <c r="BV177" s="19">
        <v>3.68</v>
      </c>
      <c r="BW177" s="19">
        <v>0.56999999999999995</v>
      </c>
      <c r="BX177" s="19">
        <v>0</v>
      </c>
      <c r="BY177" s="19">
        <v>0</v>
      </c>
      <c r="BZ177" s="19">
        <v>0</v>
      </c>
      <c r="CA177" s="19">
        <v>0</v>
      </c>
      <c r="CB177" s="19">
        <v>661.53</v>
      </c>
      <c r="IV177"/>
      <c r="IW177"/>
      <c r="IX177"/>
      <c r="IY177"/>
      <c r="IZ177"/>
      <c r="JA177"/>
      <c r="JB177"/>
      <c r="JC177"/>
      <c r="JD177"/>
      <c r="JE177"/>
      <c r="JF177"/>
      <c r="JG177"/>
      <c r="JH177"/>
      <c r="JI177"/>
      <c r="JJ177"/>
      <c r="JK177"/>
      <c r="JL177"/>
      <c r="JM177"/>
      <c r="JN177"/>
      <c r="JO177"/>
      <c r="JP177"/>
      <c r="JQ177"/>
      <c r="JR177"/>
      <c r="JS177"/>
      <c r="JT177"/>
      <c r="JU177"/>
      <c r="JV177"/>
      <c r="JW177"/>
      <c r="JX177"/>
      <c r="JY177"/>
      <c r="JZ177"/>
      <c r="KA177"/>
      <c r="KB177"/>
      <c r="KC177"/>
      <c r="KD177"/>
      <c r="KE177"/>
      <c r="KF177"/>
      <c r="KG177"/>
      <c r="KH177"/>
      <c r="KI177"/>
      <c r="KJ177"/>
      <c r="KK177"/>
      <c r="KL177"/>
      <c r="KM177"/>
      <c r="KN177"/>
      <c r="KO177"/>
      <c r="KP177"/>
      <c r="KQ177"/>
      <c r="KR177"/>
      <c r="KS177"/>
      <c r="KT177"/>
      <c r="KU177"/>
      <c r="KV177"/>
      <c r="KW177"/>
      <c r="KX177"/>
      <c r="KY177"/>
      <c r="KZ177"/>
      <c r="LA177"/>
      <c r="LB177"/>
      <c r="LC177"/>
      <c r="LD177"/>
      <c r="LE177"/>
      <c r="LF177"/>
      <c r="LG177"/>
      <c r="LH177"/>
      <c r="LI177"/>
      <c r="LJ177"/>
      <c r="LK177"/>
      <c r="LL177"/>
      <c r="LM177"/>
      <c r="LN177"/>
      <c r="LO177"/>
      <c r="LP177"/>
      <c r="LQ177"/>
      <c r="LR177"/>
      <c r="LS177"/>
      <c r="LT177"/>
      <c r="LU177"/>
      <c r="LV177"/>
      <c r="LW177"/>
      <c r="LX177"/>
      <c r="LY177"/>
      <c r="LZ177"/>
      <c r="MA177"/>
      <c r="MB177"/>
      <c r="MC177"/>
      <c r="MD177"/>
      <c r="ME177"/>
      <c r="MF177"/>
      <c r="MG177"/>
      <c r="MH177"/>
      <c r="MI177"/>
      <c r="MJ177"/>
      <c r="MK177"/>
      <c r="ML177"/>
      <c r="MM177"/>
      <c r="MN177"/>
      <c r="MO177"/>
      <c r="MP177"/>
      <c r="MQ177"/>
      <c r="MR177"/>
      <c r="MS177"/>
      <c r="MT177"/>
      <c r="MU177"/>
      <c r="MV177"/>
      <c r="MW177"/>
      <c r="MX177"/>
      <c r="MY177"/>
      <c r="MZ177"/>
      <c r="NA177"/>
      <c r="NB177"/>
      <c r="NC177"/>
      <c r="ND177"/>
      <c r="NE177"/>
      <c r="NF177"/>
      <c r="NG177"/>
      <c r="NH177"/>
      <c r="NI177"/>
      <c r="NJ177"/>
      <c r="NK177"/>
      <c r="NL177"/>
      <c r="NM177"/>
      <c r="NN177"/>
      <c r="NO177"/>
      <c r="NP177"/>
      <c r="NQ177"/>
      <c r="NR177"/>
      <c r="NS177"/>
      <c r="NT177"/>
      <c r="NU177"/>
      <c r="NV177"/>
      <c r="NW177"/>
      <c r="NX177"/>
      <c r="NY177"/>
      <c r="NZ177"/>
      <c r="OA177"/>
      <c r="OB177"/>
      <c r="OC177"/>
      <c r="OD177"/>
      <c r="OE177"/>
      <c r="OF177"/>
      <c r="OG177"/>
      <c r="OH177"/>
      <c r="OI177"/>
      <c r="OJ177"/>
      <c r="OK177"/>
      <c r="OL177"/>
      <c r="OM177"/>
      <c r="ON177"/>
      <c r="OO177"/>
      <c r="OP177"/>
      <c r="OQ177"/>
      <c r="OR177"/>
      <c r="OS177"/>
      <c r="OT177"/>
      <c r="OU177"/>
      <c r="OV177"/>
      <c r="OW177"/>
      <c r="OX177"/>
      <c r="OY177"/>
      <c r="OZ177"/>
      <c r="PA177"/>
      <c r="PB177"/>
      <c r="PC177"/>
      <c r="PD177"/>
      <c r="PE177"/>
      <c r="PF177"/>
      <c r="PG177"/>
      <c r="PH177"/>
      <c r="PI177"/>
      <c r="PJ177"/>
      <c r="PK177"/>
      <c r="PL177"/>
      <c r="PM177"/>
      <c r="PN177"/>
      <c r="PO177"/>
      <c r="PP177"/>
      <c r="PQ177"/>
      <c r="PR177"/>
      <c r="PS177"/>
      <c r="PT177"/>
      <c r="PU177"/>
      <c r="PV177"/>
      <c r="PW177"/>
      <c r="PX177"/>
      <c r="PY177"/>
      <c r="PZ177"/>
      <c r="QA177"/>
      <c r="QB177"/>
      <c r="QC177"/>
      <c r="QD177"/>
      <c r="QE177"/>
      <c r="QF177"/>
      <c r="QG177"/>
      <c r="QH177"/>
      <c r="QI177"/>
      <c r="QJ177"/>
      <c r="QK177"/>
      <c r="QL177"/>
      <c r="QM177"/>
      <c r="QN177"/>
      <c r="QO177"/>
      <c r="QP177"/>
      <c r="QQ177"/>
      <c r="QR177"/>
      <c r="QS177"/>
      <c r="QT177"/>
      <c r="QU177"/>
      <c r="QV177"/>
      <c r="QW177"/>
      <c r="QX177"/>
      <c r="QY177"/>
      <c r="QZ177"/>
      <c r="RA177"/>
      <c r="RB177"/>
      <c r="RC177"/>
      <c r="RD177"/>
      <c r="RE177"/>
      <c r="RF177"/>
      <c r="RG177"/>
      <c r="RH177"/>
      <c r="RI177"/>
      <c r="RJ177"/>
      <c r="RK177"/>
      <c r="RL177"/>
      <c r="RM177"/>
      <c r="RN177"/>
      <c r="RO177"/>
      <c r="RP177"/>
      <c r="RQ177"/>
      <c r="RR177"/>
      <c r="RS177"/>
      <c r="RT177"/>
      <c r="RU177"/>
      <c r="RV177"/>
      <c r="RW177"/>
      <c r="RX177"/>
      <c r="RY177"/>
      <c r="RZ177"/>
      <c r="SA177"/>
      <c r="SB177"/>
      <c r="SC177"/>
      <c r="SD177"/>
      <c r="SE177"/>
      <c r="SF177"/>
      <c r="SG177"/>
      <c r="SH177"/>
      <c r="SI177"/>
      <c r="SJ177"/>
      <c r="SK177"/>
      <c r="SL177"/>
      <c r="SM177"/>
      <c r="SN177"/>
      <c r="SO177"/>
      <c r="SP177"/>
      <c r="SQ177"/>
      <c r="SR177"/>
      <c r="SS177"/>
      <c r="ST177"/>
      <c r="SU177"/>
      <c r="SV177"/>
      <c r="SW177"/>
      <c r="SX177"/>
      <c r="SY177"/>
      <c r="SZ177"/>
      <c r="TA177"/>
      <c r="TB177"/>
      <c r="TC177"/>
      <c r="TD177"/>
      <c r="TE177"/>
      <c r="TF177"/>
      <c r="TG177"/>
      <c r="TH177"/>
      <c r="TI177"/>
      <c r="TJ177"/>
      <c r="TK177"/>
      <c r="TL177"/>
      <c r="TM177"/>
      <c r="TN177"/>
      <c r="TO177"/>
      <c r="TP177"/>
      <c r="TQ177"/>
      <c r="TR177"/>
      <c r="TS177"/>
      <c r="TT177"/>
      <c r="TU177"/>
      <c r="TV177"/>
      <c r="TW177"/>
      <c r="TX177"/>
      <c r="TY177"/>
      <c r="TZ177"/>
      <c r="UA177"/>
      <c r="UB177"/>
      <c r="UC177"/>
      <c r="UD177"/>
      <c r="UE177"/>
      <c r="UF177"/>
      <c r="UG177"/>
      <c r="UH177"/>
      <c r="UI177"/>
      <c r="UJ177"/>
      <c r="UK177"/>
      <c r="UL177"/>
      <c r="UM177"/>
      <c r="UN177"/>
      <c r="UO177"/>
      <c r="UP177"/>
      <c r="UQ177"/>
      <c r="UR177"/>
      <c r="US177"/>
      <c r="UT177"/>
      <c r="UU177"/>
      <c r="UV177"/>
      <c r="UW177"/>
      <c r="UX177"/>
      <c r="UY177"/>
      <c r="UZ177"/>
      <c r="VA177"/>
      <c r="VB177"/>
      <c r="VC177"/>
      <c r="VD177"/>
      <c r="VE177"/>
      <c r="VF177"/>
      <c r="VG177"/>
      <c r="VH177"/>
      <c r="VI177"/>
      <c r="VJ177"/>
      <c r="VK177"/>
      <c r="VL177"/>
      <c r="VM177"/>
      <c r="VN177"/>
      <c r="VO177"/>
      <c r="VP177"/>
      <c r="VQ177"/>
      <c r="VR177"/>
      <c r="VS177"/>
      <c r="VT177"/>
      <c r="VU177"/>
      <c r="VV177"/>
      <c r="VW177"/>
      <c r="VX177"/>
      <c r="VY177"/>
      <c r="VZ177"/>
      <c r="WA177"/>
      <c r="WB177"/>
      <c r="WC177"/>
      <c r="WD177"/>
      <c r="WE177"/>
      <c r="WF177"/>
      <c r="WG177"/>
    </row>
    <row r="178" spans="1:605" s="19" customFormat="1" ht="12.75" customHeight="1">
      <c r="A178" s="16"/>
      <c r="B178" s="17" t="s">
        <v>94</v>
      </c>
      <c r="C178" s="18"/>
      <c r="D178" s="18">
        <f t="shared" ref="D178:I178" si="21">SUM(D167+D177)</f>
        <v>64.59</v>
      </c>
      <c r="E178" s="18">
        <f t="shared" si="21"/>
        <v>24.77</v>
      </c>
      <c r="F178" s="18">
        <f t="shared" si="21"/>
        <v>36.33</v>
      </c>
      <c r="G178" s="18">
        <f t="shared" si="21"/>
        <v>9.1900000000000013</v>
      </c>
      <c r="H178" s="18">
        <f t="shared" si="21"/>
        <v>186.96</v>
      </c>
      <c r="I178" s="27">
        <f t="shared" si="21"/>
        <v>1292.3200000000002</v>
      </c>
      <c r="J178" s="18">
        <v>5.39</v>
      </c>
      <c r="K178" s="18">
        <v>3.78</v>
      </c>
      <c r="L178" s="18">
        <v>0</v>
      </c>
      <c r="M178" s="18">
        <v>0</v>
      </c>
      <c r="N178" s="18">
        <v>40.65</v>
      </c>
      <c r="O178" s="18">
        <v>67.83</v>
      </c>
      <c r="P178" s="18">
        <v>11.39</v>
      </c>
      <c r="Q178" s="18">
        <v>0</v>
      </c>
      <c r="R178" s="18">
        <v>0</v>
      </c>
      <c r="S178" s="18">
        <v>0.8</v>
      </c>
      <c r="T178" s="18">
        <v>9</v>
      </c>
      <c r="U178" s="18">
        <v>814.26</v>
      </c>
      <c r="V178" s="18">
        <v>1572.31</v>
      </c>
      <c r="W178" s="18">
        <v>354.12</v>
      </c>
      <c r="X178" s="18">
        <v>136.09</v>
      </c>
      <c r="Y178" s="18">
        <v>283.98</v>
      </c>
      <c r="Z178" s="18">
        <v>9.9700000000000006</v>
      </c>
      <c r="AA178" s="18">
        <v>873</v>
      </c>
      <c r="AB178" s="18">
        <v>1751.29</v>
      </c>
      <c r="AC178" s="18">
        <v>417.21</v>
      </c>
      <c r="AD178" s="18">
        <v>5.36</v>
      </c>
      <c r="AE178" s="18">
        <v>0.28999999999999998</v>
      </c>
      <c r="AF178" s="18">
        <v>0.52</v>
      </c>
      <c r="AG178" s="18">
        <v>2.2200000000000002</v>
      </c>
      <c r="AH178" s="18">
        <v>7.31</v>
      </c>
      <c r="AI178" s="18">
        <v>20.11</v>
      </c>
      <c r="AJ178" s="19">
        <v>0</v>
      </c>
      <c r="AK178" s="19">
        <v>621.9</v>
      </c>
      <c r="AL178" s="19">
        <v>601.97</v>
      </c>
      <c r="AM178" s="19">
        <v>1011.68</v>
      </c>
      <c r="AN178" s="19">
        <v>509.16</v>
      </c>
      <c r="AO178" s="19">
        <v>216.26</v>
      </c>
      <c r="AP178" s="19">
        <v>447.11</v>
      </c>
      <c r="AQ178" s="19">
        <v>156.58000000000001</v>
      </c>
      <c r="AR178" s="19">
        <v>658.01</v>
      </c>
      <c r="AS178" s="19">
        <v>398.97</v>
      </c>
      <c r="AT178" s="19">
        <v>558.22</v>
      </c>
      <c r="AU178" s="19">
        <v>628.57000000000005</v>
      </c>
      <c r="AV178" s="19">
        <v>209.4</v>
      </c>
      <c r="AW178" s="19">
        <v>403.34</v>
      </c>
      <c r="AX178" s="19">
        <v>3136.71</v>
      </c>
      <c r="AY178" s="19">
        <v>0</v>
      </c>
      <c r="AZ178" s="19">
        <v>951.01</v>
      </c>
      <c r="BA178" s="19">
        <v>505.98</v>
      </c>
      <c r="BB178" s="19">
        <v>435.01</v>
      </c>
      <c r="BC178" s="19">
        <v>233.28</v>
      </c>
      <c r="BD178" s="19">
        <v>0.15</v>
      </c>
      <c r="BE178" s="19">
        <v>7.0000000000000007E-2</v>
      </c>
      <c r="BF178" s="19">
        <v>0.04</v>
      </c>
      <c r="BG178" s="19">
        <v>0.09</v>
      </c>
      <c r="BH178" s="19">
        <v>0.1</v>
      </c>
      <c r="BI178" s="19">
        <v>0.48</v>
      </c>
      <c r="BJ178" s="19">
        <v>0</v>
      </c>
      <c r="BK178" s="19">
        <v>2</v>
      </c>
      <c r="BL178" s="19">
        <v>0</v>
      </c>
      <c r="BM178" s="19">
        <v>0.69</v>
      </c>
      <c r="BN178" s="19">
        <v>0.02</v>
      </c>
      <c r="BO178" s="19">
        <v>0.04</v>
      </c>
      <c r="BP178" s="19">
        <v>0</v>
      </c>
      <c r="BQ178" s="19">
        <v>0.09</v>
      </c>
      <c r="BR178" s="19">
        <v>0.17</v>
      </c>
      <c r="BS178" s="19">
        <v>2.48</v>
      </c>
      <c r="BT178" s="19">
        <v>0</v>
      </c>
      <c r="BU178" s="19">
        <v>0</v>
      </c>
      <c r="BV178" s="19">
        <v>3.68</v>
      </c>
      <c r="BW178" s="19">
        <v>0.56999999999999995</v>
      </c>
      <c r="BX178" s="19">
        <v>0</v>
      </c>
      <c r="BY178" s="19">
        <v>0</v>
      </c>
      <c r="BZ178" s="19">
        <v>0</v>
      </c>
      <c r="CA178" s="19">
        <v>0</v>
      </c>
      <c r="CB178" s="19">
        <v>661.53</v>
      </c>
      <c r="IV178"/>
      <c r="IW178"/>
      <c r="IX178"/>
      <c r="IY178"/>
      <c r="IZ178"/>
      <c r="JA178"/>
      <c r="JB178"/>
      <c r="JC178"/>
      <c r="JD178"/>
      <c r="JE178"/>
      <c r="JF178"/>
      <c r="JG178"/>
      <c r="JH178"/>
      <c r="JI178"/>
      <c r="JJ178"/>
      <c r="JK178"/>
      <c r="JL178"/>
      <c r="JM178"/>
      <c r="JN178"/>
      <c r="JO178"/>
      <c r="JP178"/>
      <c r="JQ178"/>
      <c r="JR178"/>
      <c r="JS178"/>
      <c r="JT178"/>
      <c r="JU178"/>
      <c r="JV178"/>
      <c r="JW178"/>
      <c r="JX178"/>
      <c r="JY178"/>
      <c r="JZ178"/>
      <c r="KA178"/>
      <c r="KB178"/>
      <c r="KC178"/>
      <c r="KD178"/>
      <c r="KE178"/>
      <c r="KF178"/>
      <c r="KG178"/>
      <c r="KH178"/>
      <c r="KI178"/>
      <c r="KJ178"/>
      <c r="KK178"/>
      <c r="KL178"/>
      <c r="KM178"/>
      <c r="KN178"/>
      <c r="KO178"/>
      <c r="KP178"/>
      <c r="KQ178"/>
      <c r="KR178"/>
      <c r="KS178"/>
      <c r="KT178"/>
      <c r="KU178"/>
      <c r="KV178"/>
      <c r="KW178"/>
      <c r="KX178"/>
      <c r="KY178"/>
      <c r="KZ178"/>
      <c r="LA178"/>
      <c r="LB178"/>
      <c r="LC178"/>
      <c r="LD178"/>
      <c r="LE178"/>
      <c r="LF178"/>
      <c r="LG178"/>
      <c r="LH178"/>
      <c r="LI178"/>
      <c r="LJ178"/>
      <c r="LK178"/>
      <c r="LL178"/>
      <c r="LM178"/>
      <c r="LN178"/>
      <c r="LO178"/>
      <c r="LP178"/>
      <c r="LQ178"/>
      <c r="LR178"/>
      <c r="LS178"/>
      <c r="LT178"/>
      <c r="LU178"/>
      <c r="LV178"/>
      <c r="LW178"/>
      <c r="LX178"/>
      <c r="LY178"/>
      <c r="LZ178"/>
      <c r="MA178"/>
      <c r="MB178"/>
      <c r="MC178"/>
      <c r="MD178"/>
      <c r="ME178"/>
      <c r="MF178"/>
      <c r="MG178"/>
      <c r="MH178"/>
      <c r="MI178"/>
      <c r="MJ178"/>
      <c r="MK178"/>
      <c r="ML178"/>
      <c r="MM178"/>
      <c r="MN178"/>
      <c r="MO178"/>
      <c r="MP178"/>
      <c r="MQ178"/>
      <c r="MR178"/>
      <c r="MS178"/>
      <c r="MT178"/>
      <c r="MU178"/>
      <c r="MV178"/>
      <c r="MW178"/>
      <c r="MX178"/>
      <c r="MY178"/>
      <c r="MZ178"/>
      <c r="NA178"/>
      <c r="NB178"/>
      <c r="NC178"/>
      <c r="ND178"/>
      <c r="NE178"/>
      <c r="NF178"/>
      <c r="NG178"/>
      <c r="NH178"/>
      <c r="NI178"/>
      <c r="NJ178"/>
      <c r="NK178"/>
      <c r="NL178"/>
      <c r="NM178"/>
      <c r="NN178"/>
      <c r="NO178"/>
      <c r="NP178"/>
      <c r="NQ178"/>
      <c r="NR178"/>
      <c r="NS178"/>
      <c r="NT178"/>
      <c r="NU178"/>
      <c r="NV178"/>
      <c r="NW178"/>
      <c r="NX178"/>
      <c r="NY178"/>
      <c r="NZ178"/>
      <c r="OA178"/>
      <c r="OB178"/>
      <c r="OC178"/>
      <c r="OD178"/>
      <c r="OE178"/>
      <c r="OF178"/>
      <c r="OG178"/>
      <c r="OH178"/>
      <c r="OI178"/>
      <c r="OJ178"/>
      <c r="OK178"/>
      <c r="OL178"/>
      <c r="OM178"/>
      <c r="ON178"/>
      <c r="OO178"/>
      <c r="OP178"/>
      <c r="OQ178"/>
      <c r="OR178"/>
      <c r="OS178"/>
      <c r="OT178"/>
      <c r="OU178"/>
      <c r="OV178"/>
      <c r="OW178"/>
      <c r="OX178"/>
      <c r="OY178"/>
      <c r="OZ178"/>
      <c r="PA178"/>
      <c r="PB178"/>
      <c r="PC178"/>
      <c r="PD178"/>
      <c r="PE178"/>
      <c r="PF178"/>
      <c r="PG178"/>
      <c r="PH178"/>
      <c r="PI178"/>
      <c r="PJ178"/>
      <c r="PK178"/>
      <c r="PL178"/>
      <c r="PM178"/>
      <c r="PN178"/>
      <c r="PO178"/>
      <c r="PP178"/>
      <c r="PQ178"/>
      <c r="PR178"/>
      <c r="PS178"/>
      <c r="PT178"/>
      <c r="PU178"/>
      <c r="PV178"/>
      <c r="PW178"/>
      <c r="PX178"/>
      <c r="PY178"/>
      <c r="PZ178"/>
      <c r="QA178"/>
      <c r="QB178"/>
      <c r="QC178"/>
      <c r="QD178"/>
      <c r="QE178"/>
      <c r="QF178"/>
      <c r="QG178"/>
      <c r="QH178"/>
      <c r="QI178"/>
      <c r="QJ178"/>
      <c r="QK178"/>
      <c r="QL178"/>
      <c r="QM178"/>
      <c r="QN178"/>
      <c r="QO178"/>
      <c r="QP178"/>
      <c r="QQ178"/>
      <c r="QR178"/>
      <c r="QS178"/>
      <c r="QT178"/>
      <c r="QU178"/>
      <c r="QV178"/>
      <c r="QW178"/>
      <c r="QX178"/>
      <c r="QY178"/>
      <c r="QZ178"/>
      <c r="RA178"/>
      <c r="RB178"/>
      <c r="RC178"/>
      <c r="RD178"/>
      <c r="RE178"/>
      <c r="RF178"/>
      <c r="RG178"/>
      <c r="RH178"/>
      <c r="RI178"/>
      <c r="RJ178"/>
      <c r="RK178"/>
      <c r="RL178"/>
      <c r="RM178"/>
      <c r="RN178"/>
      <c r="RO178"/>
      <c r="RP178"/>
      <c r="RQ178"/>
      <c r="RR178"/>
      <c r="RS178"/>
      <c r="RT178"/>
      <c r="RU178"/>
      <c r="RV178"/>
      <c r="RW178"/>
      <c r="RX178"/>
      <c r="RY178"/>
      <c r="RZ178"/>
      <c r="SA178"/>
      <c r="SB178"/>
      <c r="SC178"/>
      <c r="SD178"/>
      <c r="SE178"/>
      <c r="SF178"/>
      <c r="SG178"/>
      <c r="SH178"/>
      <c r="SI178"/>
      <c r="SJ178"/>
      <c r="SK178"/>
      <c r="SL178"/>
      <c r="SM178"/>
      <c r="SN178"/>
      <c r="SO178"/>
      <c r="SP178"/>
      <c r="SQ178"/>
      <c r="SR178"/>
      <c r="SS178"/>
      <c r="ST178"/>
      <c r="SU178"/>
      <c r="SV178"/>
      <c r="SW178"/>
      <c r="SX178"/>
      <c r="SY178"/>
      <c r="SZ178"/>
      <c r="TA178"/>
      <c r="TB178"/>
      <c r="TC178"/>
      <c r="TD178"/>
      <c r="TE178"/>
      <c r="TF178"/>
      <c r="TG178"/>
      <c r="TH178"/>
      <c r="TI178"/>
      <c r="TJ178"/>
      <c r="TK178"/>
      <c r="TL178"/>
      <c r="TM178"/>
      <c r="TN178"/>
      <c r="TO178"/>
      <c r="TP178"/>
      <c r="TQ178"/>
      <c r="TR178"/>
      <c r="TS178"/>
      <c r="TT178"/>
      <c r="TU178"/>
      <c r="TV178"/>
      <c r="TW178"/>
      <c r="TX178"/>
      <c r="TY178"/>
      <c r="TZ178"/>
      <c r="UA178"/>
      <c r="UB178"/>
      <c r="UC178"/>
      <c r="UD178"/>
      <c r="UE178"/>
      <c r="UF178"/>
      <c r="UG178"/>
      <c r="UH178"/>
      <c r="UI178"/>
      <c r="UJ178"/>
      <c r="UK178"/>
      <c r="UL178"/>
      <c r="UM178"/>
      <c r="UN178"/>
      <c r="UO178"/>
      <c r="UP178"/>
      <c r="UQ178"/>
      <c r="UR178"/>
      <c r="US178"/>
      <c r="UT178"/>
      <c r="UU178"/>
      <c r="UV178"/>
      <c r="UW178"/>
      <c r="UX178"/>
      <c r="UY178"/>
      <c r="UZ178"/>
      <c r="VA178"/>
      <c r="VB178"/>
      <c r="VC178"/>
      <c r="VD178"/>
      <c r="VE178"/>
      <c r="VF178"/>
      <c r="VG178"/>
      <c r="VH178"/>
      <c r="VI178"/>
      <c r="VJ178"/>
      <c r="VK178"/>
      <c r="VL178"/>
      <c r="VM178"/>
      <c r="VN178"/>
      <c r="VO178"/>
      <c r="VP178"/>
      <c r="VQ178"/>
      <c r="VR178"/>
      <c r="VS178"/>
      <c r="VT178"/>
      <c r="VU178"/>
      <c r="VV178"/>
      <c r="VW178"/>
      <c r="VX178"/>
      <c r="VY178"/>
      <c r="VZ178"/>
      <c r="WA178"/>
      <c r="WB178"/>
      <c r="WC178"/>
      <c r="WD178"/>
      <c r="WE178"/>
      <c r="WF178"/>
      <c r="WG178"/>
    </row>
    <row r="179" spans="1:605" s="19" customFormat="1" ht="12.75" customHeight="1">
      <c r="A179" s="16"/>
      <c r="B179" s="17"/>
      <c r="C179" s="18"/>
      <c r="D179" s="18"/>
      <c r="E179" s="18"/>
      <c r="F179" s="18"/>
      <c r="G179" s="18"/>
      <c r="H179" s="18"/>
      <c r="I179" s="27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IV179"/>
      <c r="IW179"/>
      <c r="IX179"/>
      <c r="IY179"/>
      <c r="IZ179"/>
      <c r="JA179"/>
      <c r="JB179"/>
      <c r="JC179"/>
      <c r="JD179"/>
      <c r="JE179"/>
      <c r="JF179"/>
      <c r="JG179"/>
      <c r="JH179"/>
      <c r="JI179"/>
      <c r="JJ179"/>
      <c r="JK179"/>
      <c r="JL179"/>
      <c r="JM179"/>
      <c r="JN179"/>
      <c r="JO179"/>
      <c r="JP179"/>
      <c r="JQ179"/>
      <c r="JR179"/>
      <c r="JS179"/>
      <c r="JT179"/>
      <c r="JU179"/>
      <c r="JV179"/>
      <c r="JW179"/>
      <c r="JX179"/>
      <c r="JY179"/>
      <c r="JZ179"/>
      <c r="KA179"/>
      <c r="KB179"/>
      <c r="KC179"/>
      <c r="KD179"/>
      <c r="KE179"/>
      <c r="KF179"/>
      <c r="KG179"/>
      <c r="KH179"/>
      <c r="KI179"/>
      <c r="KJ179"/>
      <c r="KK179"/>
      <c r="KL179"/>
      <c r="KM179"/>
      <c r="KN179"/>
      <c r="KO179"/>
      <c r="KP179"/>
      <c r="KQ179"/>
      <c r="KR179"/>
      <c r="KS179"/>
      <c r="KT179"/>
      <c r="KU179"/>
      <c r="KV179"/>
      <c r="KW179"/>
      <c r="KX179"/>
      <c r="KY179"/>
      <c r="KZ179"/>
      <c r="LA179"/>
      <c r="LB179"/>
      <c r="LC179"/>
      <c r="LD179"/>
      <c r="LE179"/>
      <c r="LF179"/>
      <c r="LG179"/>
      <c r="LH179"/>
      <c r="LI179"/>
      <c r="LJ179"/>
      <c r="LK179"/>
      <c r="LL179"/>
      <c r="LM179"/>
      <c r="LN179"/>
      <c r="LO179"/>
      <c r="LP179"/>
      <c r="LQ179"/>
      <c r="LR179"/>
      <c r="LS179"/>
      <c r="LT179"/>
      <c r="LU179"/>
      <c r="LV179"/>
      <c r="LW179"/>
      <c r="LX179"/>
      <c r="LY179"/>
      <c r="LZ179"/>
      <c r="MA179"/>
      <c r="MB179"/>
      <c r="MC179"/>
      <c r="MD179"/>
      <c r="ME179"/>
      <c r="MF179"/>
      <c r="MG179"/>
      <c r="MH179"/>
      <c r="MI179"/>
      <c r="MJ179"/>
      <c r="MK179"/>
      <c r="ML179"/>
      <c r="MM179"/>
      <c r="MN179"/>
      <c r="MO179"/>
      <c r="MP179"/>
      <c r="MQ179"/>
      <c r="MR179"/>
      <c r="MS179"/>
      <c r="MT179"/>
      <c r="MU179"/>
      <c r="MV179"/>
      <c r="MW179"/>
      <c r="MX179"/>
      <c r="MY179"/>
      <c r="MZ179"/>
      <c r="NA179"/>
      <c r="NB179"/>
      <c r="NC179"/>
      <c r="ND179"/>
      <c r="NE179"/>
      <c r="NF179"/>
      <c r="NG179"/>
      <c r="NH179"/>
      <c r="NI179"/>
      <c r="NJ179"/>
      <c r="NK179"/>
      <c r="NL179"/>
      <c r="NM179"/>
      <c r="NN179"/>
      <c r="NO179"/>
      <c r="NP179"/>
      <c r="NQ179"/>
      <c r="NR179"/>
      <c r="NS179"/>
      <c r="NT179"/>
      <c r="NU179"/>
      <c r="NV179"/>
      <c r="NW179"/>
      <c r="NX179"/>
      <c r="NY179"/>
      <c r="NZ179"/>
      <c r="OA179"/>
      <c r="OB179"/>
      <c r="OC179"/>
      <c r="OD179"/>
      <c r="OE179"/>
      <c r="OF179"/>
      <c r="OG179"/>
      <c r="OH179"/>
      <c r="OI179"/>
      <c r="OJ179"/>
      <c r="OK179"/>
      <c r="OL179"/>
      <c r="OM179"/>
      <c r="ON179"/>
      <c r="OO179"/>
      <c r="OP179"/>
      <c r="OQ179"/>
      <c r="OR179"/>
      <c r="OS179"/>
      <c r="OT179"/>
      <c r="OU179"/>
      <c r="OV179"/>
      <c r="OW179"/>
      <c r="OX179"/>
      <c r="OY179"/>
      <c r="OZ179"/>
      <c r="PA179"/>
      <c r="PB179"/>
      <c r="PC179"/>
      <c r="PD179"/>
      <c r="PE179"/>
      <c r="PF179"/>
      <c r="PG179"/>
      <c r="PH179"/>
      <c r="PI179"/>
      <c r="PJ179"/>
      <c r="PK179"/>
      <c r="PL179"/>
      <c r="PM179"/>
      <c r="PN179"/>
      <c r="PO179"/>
      <c r="PP179"/>
      <c r="PQ179"/>
      <c r="PR179"/>
      <c r="PS179"/>
      <c r="PT179"/>
      <c r="PU179"/>
      <c r="PV179"/>
      <c r="PW179"/>
      <c r="PX179"/>
      <c r="PY179"/>
      <c r="PZ179"/>
      <c r="QA179"/>
      <c r="QB179"/>
      <c r="QC179"/>
      <c r="QD179"/>
      <c r="QE179"/>
      <c r="QF179"/>
      <c r="QG179"/>
      <c r="QH179"/>
      <c r="QI179"/>
      <c r="QJ179"/>
      <c r="QK179"/>
      <c r="QL179"/>
      <c r="QM179"/>
      <c r="QN179"/>
      <c r="QO179"/>
      <c r="QP179"/>
      <c r="QQ179"/>
      <c r="QR179"/>
      <c r="QS179"/>
      <c r="QT179"/>
      <c r="QU179"/>
      <c r="QV179"/>
      <c r="QW179"/>
      <c r="QX179"/>
      <c r="QY179"/>
      <c r="QZ179"/>
      <c r="RA179"/>
      <c r="RB179"/>
      <c r="RC179"/>
      <c r="RD179"/>
      <c r="RE179"/>
      <c r="RF179"/>
      <c r="RG179"/>
      <c r="RH179"/>
      <c r="RI179"/>
      <c r="RJ179"/>
      <c r="RK179"/>
      <c r="RL179"/>
      <c r="RM179"/>
      <c r="RN179"/>
      <c r="RO179"/>
      <c r="RP179"/>
      <c r="RQ179"/>
      <c r="RR179"/>
      <c r="RS179"/>
      <c r="RT179"/>
      <c r="RU179"/>
      <c r="RV179"/>
      <c r="RW179"/>
      <c r="RX179"/>
      <c r="RY179"/>
      <c r="RZ179"/>
      <c r="SA179"/>
      <c r="SB179"/>
      <c r="SC179"/>
      <c r="SD179"/>
      <c r="SE179"/>
      <c r="SF179"/>
      <c r="SG179"/>
      <c r="SH179"/>
      <c r="SI179"/>
      <c r="SJ179"/>
      <c r="SK179"/>
      <c r="SL179"/>
      <c r="SM179"/>
      <c r="SN179"/>
      <c r="SO179"/>
      <c r="SP179"/>
      <c r="SQ179"/>
      <c r="SR179"/>
      <c r="SS179"/>
      <c r="ST179"/>
      <c r="SU179"/>
      <c r="SV179"/>
      <c r="SW179"/>
      <c r="SX179"/>
      <c r="SY179"/>
      <c r="SZ179"/>
      <c r="TA179"/>
      <c r="TB179"/>
      <c r="TC179"/>
      <c r="TD179"/>
      <c r="TE179"/>
      <c r="TF179"/>
      <c r="TG179"/>
      <c r="TH179"/>
      <c r="TI179"/>
      <c r="TJ179"/>
      <c r="TK179"/>
      <c r="TL179"/>
      <c r="TM179"/>
      <c r="TN179"/>
      <c r="TO179"/>
      <c r="TP179"/>
      <c r="TQ179"/>
      <c r="TR179"/>
      <c r="TS179"/>
      <c r="TT179"/>
      <c r="TU179"/>
      <c r="TV179"/>
      <c r="TW179"/>
      <c r="TX179"/>
      <c r="TY179"/>
      <c r="TZ179"/>
      <c r="UA179"/>
      <c r="UB179"/>
      <c r="UC179"/>
      <c r="UD179"/>
      <c r="UE179"/>
      <c r="UF179"/>
      <c r="UG179"/>
      <c r="UH179"/>
      <c r="UI179"/>
      <c r="UJ179"/>
      <c r="UK179"/>
      <c r="UL179"/>
      <c r="UM179"/>
      <c r="UN179"/>
      <c r="UO179"/>
      <c r="UP179"/>
      <c r="UQ179"/>
      <c r="UR179"/>
      <c r="US179"/>
      <c r="UT179"/>
      <c r="UU179"/>
      <c r="UV179"/>
      <c r="UW179"/>
      <c r="UX179"/>
      <c r="UY179"/>
      <c r="UZ179"/>
      <c r="VA179"/>
      <c r="VB179"/>
      <c r="VC179"/>
      <c r="VD179"/>
      <c r="VE179"/>
      <c r="VF179"/>
      <c r="VG179"/>
      <c r="VH179"/>
      <c r="VI179"/>
      <c r="VJ179"/>
      <c r="VK179"/>
      <c r="VL179"/>
      <c r="VM179"/>
      <c r="VN179"/>
      <c r="VO179"/>
      <c r="VP179"/>
      <c r="VQ179"/>
      <c r="VR179"/>
      <c r="VS179"/>
      <c r="VT179"/>
      <c r="VU179"/>
      <c r="VV179"/>
      <c r="VW179"/>
      <c r="VX179"/>
      <c r="VY179"/>
      <c r="VZ179"/>
      <c r="WA179"/>
      <c r="WB179"/>
      <c r="WC179"/>
      <c r="WD179"/>
      <c r="WE179"/>
      <c r="WF179"/>
      <c r="WG179"/>
    </row>
    <row r="181" spans="1:605" ht="12.75" customHeight="1">
      <c r="B181" s="20" t="s">
        <v>137</v>
      </c>
    </row>
    <row r="182" spans="1:605" ht="12.75" customHeight="1">
      <c r="B182" s="7" t="s">
        <v>87</v>
      </c>
    </row>
    <row r="183" spans="1:605" s="12" customFormat="1" ht="12.75" customHeight="1">
      <c r="A183" s="9" t="str">
        <f>"17/7"</f>
        <v>17/7</v>
      </c>
      <c r="B183" s="10" t="s">
        <v>124</v>
      </c>
      <c r="C183" s="11" t="str">
        <f>"100"</f>
        <v>100</v>
      </c>
      <c r="D183" s="11">
        <v>11.3</v>
      </c>
      <c r="E183" s="11">
        <v>10.24</v>
      </c>
      <c r="F183" s="11">
        <v>6.06</v>
      </c>
      <c r="G183" s="11">
        <v>2.72</v>
      </c>
      <c r="H183" s="11">
        <v>11.63</v>
      </c>
      <c r="I183" s="25">
        <v>144.8286791148</v>
      </c>
      <c r="J183" s="11">
        <v>2.74</v>
      </c>
      <c r="K183" s="11">
        <v>1.71</v>
      </c>
      <c r="L183" s="11">
        <v>0</v>
      </c>
      <c r="M183" s="11">
        <v>0</v>
      </c>
      <c r="N183" s="11">
        <v>2.91</v>
      </c>
      <c r="O183" s="11">
        <v>7.8</v>
      </c>
      <c r="P183" s="11">
        <v>0.91</v>
      </c>
      <c r="Q183" s="11">
        <v>0</v>
      </c>
      <c r="R183" s="11">
        <v>0</v>
      </c>
      <c r="S183" s="11">
        <v>7.0000000000000007E-2</v>
      </c>
      <c r="T183" s="11">
        <v>1.97</v>
      </c>
      <c r="U183" s="11">
        <v>234.23</v>
      </c>
      <c r="V183" s="11">
        <v>285.16000000000003</v>
      </c>
      <c r="W183" s="11">
        <v>50.75</v>
      </c>
      <c r="X183" s="11">
        <v>33.729999999999997</v>
      </c>
      <c r="Y183" s="11">
        <v>159.65</v>
      </c>
      <c r="Z183" s="11">
        <v>0.8</v>
      </c>
      <c r="AA183" s="11">
        <v>23.53</v>
      </c>
      <c r="AB183" s="11">
        <v>11.86</v>
      </c>
      <c r="AC183" s="11">
        <v>42.7</v>
      </c>
      <c r="AD183" s="11">
        <v>1.48</v>
      </c>
      <c r="AE183" s="11">
        <v>7.0000000000000007E-2</v>
      </c>
      <c r="AF183" s="11">
        <v>0.1</v>
      </c>
      <c r="AG183" s="11">
        <v>0.69</v>
      </c>
      <c r="AH183" s="11">
        <v>3.25</v>
      </c>
      <c r="AI183" s="11">
        <v>0.59</v>
      </c>
      <c r="AJ183" s="12">
        <v>0</v>
      </c>
      <c r="AK183" s="12">
        <v>132.35</v>
      </c>
      <c r="AL183" s="12">
        <v>121.52</v>
      </c>
      <c r="AM183" s="12">
        <v>207.66</v>
      </c>
      <c r="AN183" s="12">
        <v>120.34</v>
      </c>
      <c r="AO183" s="12">
        <v>55.94</v>
      </c>
      <c r="AP183" s="12">
        <v>95.99</v>
      </c>
      <c r="AQ183" s="12">
        <v>33.85</v>
      </c>
      <c r="AR183" s="12">
        <v>129.35</v>
      </c>
      <c r="AS183" s="12">
        <v>85.36</v>
      </c>
      <c r="AT183" s="12">
        <v>103.65</v>
      </c>
      <c r="AU183" s="12">
        <v>120.82</v>
      </c>
      <c r="AV183" s="12">
        <v>46.95</v>
      </c>
      <c r="AW183" s="12">
        <v>70.75</v>
      </c>
      <c r="AX183" s="12">
        <v>497.73</v>
      </c>
      <c r="AY183" s="12">
        <v>0.81</v>
      </c>
      <c r="AZ183" s="12">
        <v>150.11000000000001</v>
      </c>
      <c r="BA183" s="12">
        <v>113.95</v>
      </c>
      <c r="BB183" s="12">
        <v>92.07</v>
      </c>
      <c r="BC183" s="12">
        <v>49.01</v>
      </c>
      <c r="BD183" s="12">
        <v>0.08</v>
      </c>
      <c r="BE183" s="12">
        <v>0.04</v>
      </c>
      <c r="BF183" s="12">
        <v>0.02</v>
      </c>
      <c r="BG183" s="12">
        <v>0.04</v>
      </c>
      <c r="BH183" s="12">
        <v>0.05</v>
      </c>
      <c r="BI183" s="12">
        <v>0.23</v>
      </c>
      <c r="BJ183" s="12">
        <v>0</v>
      </c>
      <c r="BK183" s="12">
        <v>0.81</v>
      </c>
      <c r="BL183" s="12">
        <v>0</v>
      </c>
      <c r="BM183" s="12">
        <v>0.28999999999999998</v>
      </c>
      <c r="BN183" s="12">
        <v>0.01</v>
      </c>
      <c r="BO183" s="12">
        <v>0.02</v>
      </c>
      <c r="BP183" s="12">
        <v>0</v>
      </c>
      <c r="BQ183" s="12">
        <v>0.05</v>
      </c>
      <c r="BR183" s="12">
        <v>7.0000000000000007E-2</v>
      </c>
      <c r="BS183" s="12">
        <v>1.07</v>
      </c>
      <c r="BT183" s="12">
        <v>0</v>
      </c>
      <c r="BU183" s="12">
        <v>0</v>
      </c>
      <c r="BV183" s="12">
        <v>1.59</v>
      </c>
      <c r="BW183" s="12">
        <v>0.01</v>
      </c>
      <c r="BX183" s="12">
        <v>0</v>
      </c>
      <c r="BY183" s="12">
        <v>0</v>
      </c>
      <c r="BZ183" s="12">
        <v>0</v>
      </c>
      <c r="CA183" s="12">
        <v>0</v>
      </c>
      <c r="CB183" s="12">
        <v>96.03</v>
      </c>
      <c r="IV183"/>
      <c r="IW183"/>
      <c r="IX183"/>
      <c r="IY183"/>
      <c r="IZ183"/>
      <c r="JA183"/>
      <c r="JB183"/>
      <c r="JC183"/>
      <c r="JD183"/>
      <c r="JE183"/>
      <c r="JF183"/>
      <c r="JG183"/>
      <c r="JH183"/>
      <c r="JI183"/>
      <c r="JJ183"/>
      <c r="JK183"/>
      <c r="JL183"/>
      <c r="JM183"/>
      <c r="JN183"/>
      <c r="JO183"/>
      <c r="JP183"/>
      <c r="JQ183"/>
      <c r="JR183"/>
      <c r="JS183"/>
      <c r="JT183"/>
      <c r="JU183"/>
      <c r="JV183"/>
      <c r="JW183"/>
      <c r="JX183"/>
      <c r="JY183"/>
      <c r="JZ183"/>
      <c r="KA183"/>
      <c r="KB183"/>
      <c r="KC183"/>
      <c r="KD183"/>
      <c r="KE183"/>
      <c r="KF183"/>
      <c r="KG183"/>
      <c r="KH183"/>
      <c r="KI183"/>
      <c r="KJ183"/>
      <c r="KK183"/>
      <c r="KL183"/>
      <c r="KM183"/>
      <c r="KN183"/>
      <c r="KO183"/>
      <c r="KP183"/>
      <c r="KQ183"/>
      <c r="KR183"/>
      <c r="KS183"/>
      <c r="KT183"/>
      <c r="KU183"/>
      <c r="KV183"/>
      <c r="KW183"/>
      <c r="KX183"/>
      <c r="KY183"/>
      <c r="KZ183"/>
      <c r="LA183"/>
      <c r="LB183"/>
      <c r="LC183"/>
      <c r="LD183"/>
      <c r="LE183"/>
      <c r="LF183"/>
      <c r="LG183"/>
      <c r="LH183"/>
      <c r="LI183"/>
      <c r="LJ183"/>
      <c r="LK183"/>
      <c r="LL183"/>
      <c r="LM183"/>
      <c r="LN183"/>
      <c r="LO183"/>
      <c r="LP183"/>
      <c r="LQ183"/>
      <c r="LR183"/>
      <c r="LS183"/>
      <c r="LT183"/>
      <c r="LU183"/>
      <c r="LV183"/>
      <c r="LW183"/>
      <c r="LX183"/>
      <c r="LY183"/>
      <c r="LZ183"/>
      <c r="MA183"/>
      <c r="MB183"/>
      <c r="MC183"/>
      <c r="MD183"/>
      <c r="ME183"/>
      <c r="MF183"/>
      <c r="MG183"/>
      <c r="MH183"/>
      <c r="MI183"/>
      <c r="MJ183"/>
      <c r="MK183"/>
      <c r="ML183"/>
      <c r="MM183"/>
      <c r="MN183"/>
      <c r="MO183"/>
      <c r="MP183"/>
      <c r="MQ183"/>
      <c r="MR183"/>
      <c r="MS183"/>
      <c r="MT183"/>
      <c r="MU183"/>
      <c r="MV183"/>
      <c r="MW183"/>
      <c r="MX183"/>
      <c r="MY183"/>
      <c r="MZ183"/>
      <c r="NA183"/>
      <c r="NB183"/>
      <c r="NC183"/>
      <c r="ND183"/>
      <c r="NE183"/>
      <c r="NF183"/>
      <c r="NG183"/>
      <c r="NH183"/>
      <c r="NI183"/>
      <c r="NJ183"/>
      <c r="NK183"/>
      <c r="NL183"/>
      <c r="NM183"/>
      <c r="NN183"/>
      <c r="NO183"/>
      <c r="NP183"/>
      <c r="NQ183"/>
      <c r="NR183"/>
      <c r="NS183"/>
      <c r="NT183"/>
      <c r="NU183"/>
      <c r="NV183"/>
      <c r="NW183"/>
      <c r="NX183"/>
      <c r="NY183"/>
      <c r="NZ183"/>
      <c r="OA183"/>
      <c r="OB183"/>
      <c r="OC183"/>
      <c r="OD183"/>
      <c r="OE183"/>
      <c r="OF183"/>
      <c r="OG183"/>
      <c r="OH183"/>
      <c r="OI183"/>
      <c r="OJ183"/>
      <c r="OK183"/>
      <c r="OL183"/>
      <c r="OM183"/>
      <c r="ON183"/>
      <c r="OO183"/>
      <c r="OP183"/>
      <c r="OQ183"/>
      <c r="OR183"/>
      <c r="OS183"/>
      <c r="OT183"/>
      <c r="OU183"/>
      <c r="OV183"/>
      <c r="OW183"/>
      <c r="OX183"/>
      <c r="OY183"/>
      <c r="OZ183"/>
      <c r="PA183"/>
      <c r="PB183"/>
      <c r="PC183"/>
      <c r="PD183"/>
      <c r="PE183"/>
      <c r="PF183"/>
      <c r="PG183"/>
      <c r="PH183"/>
      <c r="PI183"/>
      <c r="PJ183"/>
      <c r="PK183"/>
      <c r="PL183"/>
      <c r="PM183"/>
      <c r="PN183"/>
      <c r="PO183"/>
      <c r="PP183"/>
      <c r="PQ183"/>
      <c r="PR183"/>
      <c r="PS183"/>
      <c r="PT183"/>
      <c r="PU183"/>
      <c r="PV183"/>
      <c r="PW183"/>
      <c r="PX183"/>
      <c r="PY183"/>
      <c r="PZ183"/>
      <c r="QA183"/>
      <c r="QB183"/>
      <c r="QC183"/>
      <c r="QD183"/>
      <c r="QE183"/>
      <c r="QF183"/>
      <c r="QG183"/>
      <c r="QH183"/>
      <c r="QI183"/>
      <c r="QJ183"/>
      <c r="QK183"/>
      <c r="QL183"/>
      <c r="QM183"/>
      <c r="QN183"/>
      <c r="QO183"/>
      <c r="QP183"/>
      <c r="QQ183"/>
      <c r="QR183"/>
      <c r="QS183"/>
      <c r="QT183"/>
      <c r="QU183"/>
      <c r="QV183"/>
      <c r="QW183"/>
      <c r="QX183"/>
      <c r="QY183"/>
      <c r="QZ183"/>
      <c r="RA183"/>
      <c r="RB183"/>
      <c r="RC183"/>
      <c r="RD183"/>
      <c r="RE183"/>
      <c r="RF183"/>
      <c r="RG183"/>
      <c r="RH183"/>
      <c r="RI183"/>
      <c r="RJ183"/>
      <c r="RK183"/>
      <c r="RL183"/>
      <c r="RM183"/>
      <c r="RN183"/>
      <c r="RO183"/>
      <c r="RP183"/>
      <c r="RQ183"/>
      <c r="RR183"/>
      <c r="RS183"/>
      <c r="RT183"/>
      <c r="RU183"/>
      <c r="RV183"/>
      <c r="RW183"/>
      <c r="RX183"/>
      <c r="RY183"/>
      <c r="RZ183"/>
      <c r="SA183"/>
      <c r="SB183"/>
      <c r="SC183"/>
      <c r="SD183"/>
      <c r="SE183"/>
      <c r="SF183"/>
      <c r="SG183"/>
      <c r="SH183"/>
      <c r="SI183"/>
      <c r="SJ183"/>
      <c r="SK183"/>
      <c r="SL183"/>
      <c r="SM183"/>
      <c r="SN183"/>
      <c r="SO183"/>
      <c r="SP183"/>
      <c r="SQ183"/>
      <c r="SR183"/>
      <c r="SS183"/>
      <c r="ST183"/>
      <c r="SU183"/>
      <c r="SV183"/>
      <c r="SW183"/>
      <c r="SX183"/>
      <c r="SY183"/>
      <c r="SZ183"/>
      <c r="TA183"/>
      <c r="TB183"/>
      <c r="TC183"/>
      <c r="TD183"/>
      <c r="TE183"/>
      <c r="TF183"/>
      <c r="TG183"/>
      <c r="TH183"/>
      <c r="TI183"/>
      <c r="TJ183"/>
      <c r="TK183"/>
      <c r="TL183"/>
      <c r="TM183"/>
      <c r="TN183"/>
      <c r="TO183"/>
      <c r="TP183"/>
      <c r="TQ183"/>
      <c r="TR183"/>
      <c r="TS183"/>
      <c r="TT183"/>
      <c r="TU183"/>
      <c r="TV183"/>
      <c r="TW183"/>
      <c r="TX183"/>
      <c r="TY183"/>
      <c r="TZ183"/>
      <c r="UA183"/>
      <c r="UB183"/>
      <c r="UC183"/>
      <c r="UD183"/>
      <c r="UE183"/>
      <c r="UF183"/>
      <c r="UG183"/>
      <c r="UH183"/>
      <c r="UI183"/>
      <c r="UJ183"/>
      <c r="UK183"/>
      <c r="UL183"/>
      <c r="UM183"/>
      <c r="UN183"/>
      <c r="UO183"/>
      <c r="UP183"/>
      <c r="UQ183"/>
      <c r="UR183"/>
      <c r="US183"/>
      <c r="UT183"/>
      <c r="UU183"/>
      <c r="UV183"/>
      <c r="UW183"/>
      <c r="UX183"/>
      <c r="UY183"/>
      <c r="UZ183"/>
      <c r="VA183"/>
      <c r="VB183"/>
      <c r="VC183"/>
      <c r="VD183"/>
      <c r="VE183"/>
      <c r="VF183"/>
      <c r="VG183"/>
      <c r="VH183"/>
      <c r="VI183"/>
      <c r="VJ183"/>
      <c r="VK183"/>
      <c r="VL183"/>
      <c r="VM183"/>
      <c r="VN183"/>
      <c r="VO183"/>
      <c r="VP183"/>
      <c r="VQ183"/>
      <c r="VR183"/>
      <c r="VS183"/>
      <c r="VT183"/>
      <c r="VU183"/>
      <c r="VV183"/>
      <c r="VW183"/>
      <c r="VX183"/>
      <c r="VY183"/>
      <c r="VZ183"/>
      <c r="WA183"/>
      <c r="WB183"/>
      <c r="WC183"/>
      <c r="WD183"/>
      <c r="WE183"/>
      <c r="WF183"/>
      <c r="WG183"/>
    </row>
    <row r="184" spans="1:605" s="12" customFormat="1" ht="12.75" customHeight="1">
      <c r="A184" s="9" t="str">
        <f>"43/3"</f>
        <v>43/3</v>
      </c>
      <c r="B184" s="10" t="s">
        <v>150</v>
      </c>
      <c r="C184" s="11" t="str">
        <f>"150"</f>
        <v>150</v>
      </c>
      <c r="D184" s="11">
        <v>3.63</v>
      </c>
      <c r="E184" s="11">
        <v>0.03</v>
      </c>
      <c r="F184" s="11">
        <v>3.18</v>
      </c>
      <c r="G184" s="11">
        <v>0.51</v>
      </c>
      <c r="H184" s="11">
        <v>38.26</v>
      </c>
      <c r="I184" s="25">
        <v>196.7474775</v>
      </c>
      <c r="J184" s="11">
        <v>1.92</v>
      </c>
      <c r="K184" s="11">
        <v>0.08</v>
      </c>
      <c r="L184" s="11">
        <v>0</v>
      </c>
      <c r="M184" s="11">
        <v>0</v>
      </c>
      <c r="N184" s="11">
        <v>0.41</v>
      </c>
      <c r="O184" s="11">
        <v>36.36</v>
      </c>
      <c r="P184" s="11">
        <v>1.5</v>
      </c>
      <c r="Q184" s="11">
        <v>0</v>
      </c>
      <c r="R184" s="11">
        <v>0</v>
      </c>
      <c r="S184" s="11">
        <v>0</v>
      </c>
      <c r="T184" s="11">
        <v>0.79</v>
      </c>
      <c r="U184" s="11">
        <v>150.5</v>
      </c>
      <c r="V184" s="11">
        <v>53.12</v>
      </c>
      <c r="W184" s="11">
        <v>6.29</v>
      </c>
      <c r="X184" s="11">
        <v>25.02</v>
      </c>
      <c r="Y184" s="11">
        <v>74.55</v>
      </c>
      <c r="Z184" s="11">
        <v>0.53</v>
      </c>
      <c r="AA184" s="11">
        <v>15</v>
      </c>
      <c r="AB184" s="11">
        <v>10.130000000000001</v>
      </c>
      <c r="AC184" s="11">
        <v>16.88</v>
      </c>
      <c r="AD184" s="11">
        <v>0.25</v>
      </c>
      <c r="AE184" s="11">
        <v>0.04</v>
      </c>
      <c r="AF184" s="11">
        <v>0.02</v>
      </c>
      <c r="AG184" s="11">
        <v>0.72</v>
      </c>
      <c r="AH184" s="11">
        <v>1.74</v>
      </c>
      <c r="AI184" s="11">
        <v>0</v>
      </c>
      <c r="AJ184" s="12">
        <v>0</v>
      </c>
      <c r="AK184" s="12">
        <v>217.63</v>
      </c>
      <c r="AL184" s="12">
        <v>171.29</v>
      </c>
      <c r="AM184" s="12">
        <v>321.77999999999997</v>
      </c>
      <c r="AN184" s="12">
        <v>135.41999999999999</v>
      </c>
      <c r="AO184" s="12">
        <v>82.94</v>
      </c>
      <c r="AP184" s="12">
        <v>125.21</v>
      </c>
      <c r="AQ184" s="12">
        <v>53.03</v>
      </c>
      <c r="AR184" s="12">
        <v>191.91</v>
      </c>
      <c r="AS184" s="12">
        <v>201.98</v>
      </c>
      <c r="AT184" s="12">
        <v>263.35000000000002</v>
      </c>
      <c r="AU184" s="12">
        <v>279.92</v>
      </c>
      <c r="AV184" s="12">
        <v>88.75</v>
      </c>
      <c r="AW184" s="12">
        <v>165.52</v>
      </c>
      <c r="AX184" s="12">
        <v>622.62</v>
      </c>
      <c r="AY184" s="12">
        <v>0</v>
      </c>
      <c r="AZ184" s="12">
        <v>171.55</v>
      </c>
      <c r="BA184" s="12">
        <v>171.77</v>
      </c>
      <c r="BB184" s="12">
        <v>150.75</v>
      </c>
      <c r="BC184" s="12">
        <v>70.849999999999994</v>
      </c>
      <c r="BD184" s="12">
        <v>0.1</v>
      </c>
      <c r="BE184" s="12">
        <v>0.05</v>
      </c>
      <c r="BF184" s="12">
        <v>0.02</v>
      </c>
      <c r="BG184" s="12">
        <v>0.06</v>
      </c>
      <c r="BH184" s="12">
        <v>0.06</v>
      </c>
      <c r="BI184" s="12">
        <v>0.3</v>
      </c>
      <c r="BJ184" s="12">
        <v>0</v>
      </c>
      <c r="BK184" s="12">
        <v>0.9</v>
      </c>
      <c r="BL184" s="12">
        <v>0</v>
      </c>
      <c r="BM184" s="12">
        <v>0.27</v>
      </c>
      <c r="BN184" s="12">
        <v>0</v>
      </c>
      <c r="BO184" s="12">
        <v>0</v>
      </c>
      <c r="BP184" s="12">
        <v>0</v>
      </c>
      <c r="BQ184" s="12">
        <v>0.06</v>
      </c>
      <c r="BR184" s="12">
        <v>0.09</v>
      </c>
      <c r="BS184" s="12">
        <v>0.83</v>
      </c>
      <c r="BT184" s="12">
        <v>0</v>
      </c>
      <c r="BU184" s="12">
        <v>0</v>
      </c>
      <c r="BV184" s="12">
        <v>0.13</v>
      </c>
      <c r="BW184" s="12">
        <v>0</v>
      </c>
      <c r="BX184" s="12">
        <v>0</v>
      </c>
      <c r="BY184" s="12">
        <v>0</v>
      </c>
      <c r="BZ184" s="12">
        <v>0</v>
      </c>
      <c r="CA184" s="12">
        <v>0</v>
      </c>
      <c r="CB184" s="12">
        <v>117.79</v>
      </c>
      <c r="IV184"/>
      <c r="IW184"/>
      <c r="IX184"/>
      <c r="IY184"/>
      <c r="IZ184"/>
      <c r="JA184"/>
      <c r="JB184"/>
      <c r="JC184"/>
      <c r="JD184"/>
      <c r="JE184"/>
      <c r="JF184"/>
      <c r="JG184"/>
      <c r="JH184"/>
      <c r="JI184"/>
      <c r="JJ184"/>
      <c r="JK184"/>
      <c r="JL184"/>
      <c r="JM184"/>
      <c r="JN184"/>
      <c r="JO184"/>
      <c r="JP184"/>
      <c r="JQ184"/>
      <c r="JR184"/>
      <c r="JS184"/>
      <c r="JT184"/>
      <c r="JU184"/>
      <c r="JV184"/>
      <c r="JW184"/>
      <c r="JX184"/>
      <c r="JY184"/>
      <c r="JZ184"/>
      <c r="KA184"/>
      <c r="KB184"/>
      <c r="KC184"/>
      <c r="KD184"/>
      <c r="KE184"/>
      <c r="KF184"/>
      <c r="KG184"/>
      <c r="KH184"/>
      <c r="KI184"/>
      <c r="KJ184"/>
      <c r="KK184"/>
      <c r="KL184"/>
      <c r="KM184"/>
      <c r="KN184"/>
      <c r="KO184"/>
      <c r="KP184"/>
      <c r="KQ184"/>
      <c r="KR184"/>
      <c r="KS184"/>
      <c r="KT184"/>
      <c r="KU184"/>
      <c r="KV184"/>
      <c r="KW184"/>
      <c r="KX184"/>
      <c r="KY184"/>
      <c r="KZ184"/>
      <c r="LA184"/>
      <c r="LB184"/>
      <c r="LC184"/>
      <c r="LD184"/>
      <c r="LE184"/>
      <c r="LF184"/>
      <c r="LG184"/>
      <c r="LH184"/>
      <c r="LI184"/>
      <c r="LJ184"/>
      <c r="LK184"/>
      <c r="LL184"/>
      <c r="LM184"/>
      <c r="LN184"/>
      <c r="LO184"/>
      <c r="LP184"/>
      <c r="LQ184"/>
      <c r="LR184"/>
      <c r="LS184"/>
      <c r="LT184"/>
      <c r="LU184"/>
      <c r="LV184"/>
      <c r="LW184"/>
      <c r="LX184"/>
      <c r="LY184"/>
      <c r="LZ184"/>
      <c r="MA184"/>
      <c r="MB184"/>
      <c r="MC184"/>
      <c r="MD184"/>
      <c r="ME184"/>
      <c r="MF184"/>
      <c r="MG184"/>
      <c r="MH184"/>
      <c r="MI184"/>
      <c r="MJ184"/>
      <c r="MK184"/>
      <c r="ML184"/>
      <c r="MM184"/>
      <c r="MN184"/>
      <c r="MO184"/>
      <c r="MP184"/>
      <c r="MQ184"/>
      <c r="MR184"/>
      <c r="MS184"/>
      <c r="MT184"/>
      <c r="MU184"/>
      <c r="MV184"/>
      <c r="MW184"/>
      <c r="MX184"/>
      <c r="MY184"/>
      <c r="MZ184"/>
      <c r="NA184"/>
      <c r="NB184"/>
      <c r="NC184"/>
      <c r="ND184"/>
      <c r="NE184"/>
      <c r="NF184"/>
      <c r="NG184"/>
      <c r="NH184"/>
      <c r="NI184"/>
      <c r="NJ184"/>
      <c r="NK184"/>
      <c r="NL184"/>
      <c r="NM184"/>
      <c r="NN184"/>
      <c r="NO184"/>
      <c r="NP184"/>
      <c r="NQ184"/>
      <c r="NR184"/>
      <c r="NS184"/>
      <c r="NT184"/>
      <c r="NU184"/>
      <c r="NV184"/>
      <c r="NW184"/>
      <c r="NX184"/>
      <c r="NY184"/>
      <c r="NZ184"/>
      <c r="OA184"/>
      <c r="OB184"/>
      <c r="OC184"/>
      <c r="OD184"/>
      <c r="OE184"/>
      <c r="OF184"/>
      <c r="OG184"/>
      <c r="OH184"/>
      <c r="OI184"/>
      <c r="OJ184"/>
      <c r="OK184"/>
      <c r="OL184"/>
      <c r="OM184"/>
      <c r="ON184"/>
      <c r="OO184"/>
      <c r="OP184"/>
      <c r="OQ184"/>
      <c r="OR184"/>
      <c r="OS184"/>
      <c r="OT184"/>
      <c r="OU184"/>
      <c r="OV184"/>
      <c r="OW184"/>
      <c r="OX184"/>
      <c r="OY184"/>
      <c r="OZ184"/>
      <c r="PA184"/>
      <c r="PB184"/>
      <c r="PC184"/>
      <c r="PD184"/>
      <c r="PE184"/>
      <c r="PF184"/>
      <c r="PG184"/>
      <c r="PH184"/>
      <c r="PI184"/>
      <c r="PJ184"/>
      <c r="PK184"/>
      <c r="PL184"/>
      <c r="PM184"/>
      <c r="PN184"/>
      <c r="PO184"/>
      <c r="PP184"/>
      <c r="PQ184"/>
      <c r="PR184"/>
      <c r="PS184"/>
      <c r="PT184"/>
      <c r="PU184"/>
      <c r="PV184"/>
      <c r="PW184"/>
      <c r="PX184"/>
      <c r="PY184"/>
      <c r="PZ184"/>
      <c r="QA184"/>
      <c r="QB184"/>
      <c r="QC184"/>
      <c r="QD184"/>
      <c r="QE184"/>
      <c r="QF184"/>
      <c r="QG184"/>
      <c r="QH184"/>
      <c r="QI184"/>
      <c r="QJ184"/>
      <c r="QK184"/>
      <c r="QL184"/>
      <c r="QM184"/>
      <c r="QN184"/>
      <c r="QO184"/>
      <c r="QP184"/>
      <c r="QQ184"/>
      <c r="QR184"/>
      <c r="QS184"/>
      <c r="QT184"/>
      <c r="QU184"/>
      <c r="QV184"/>
      <c r="QW184"/>
      <c r="QX184"/>
      <c r="QY184"/>
      <c r="QZ184"/>
      <c r="RA184"/>
      <c r="RB184"/>
      <c r="RC184"/>
      <c r="RD184"/>
      <c r="RE184"/>
      <c r="RF184"/>
      <c r="RG184"/>
      <c r="RH184"/>
      <c r="RI184"/>
      <c r="RJ184"/>
      <c r="RK184"/>
      <c r="RL184"/>
      <c r="RM184"/>
      <c r="RN184"/>
      <c r="RO184"/>
      <c r="RP184"/>
      <c r="RQ184"/>
      <c r="RR184"/>
      <c r="RS184"/>
      <c r="RT184"/>
      <c r="RU184"/>
      <c r="RV184"/>
      <c r="RW184"/>
      <c r="RX184"/>
      <c r="RY184"/>
      <c r="RZ184"/>
      <c r="SA184"/>
      <c r="SB184"/>
      <c r="SC184"/>
      <c r="SD184"/>
      <c r="SE184"/>
      <c r="SF184"/>
      <c r="SG184"/>
      <c r="SH184"/>
      <c r="SI184"/>
      <c r="SJ184"/>
      <c r="SK184"/>
      <c r="SL184"/>
      <c r="SM184"/>
      <c r="SN184"/>
      <c r="SO184"/>
      <c r="SP184"/>
      <c r="SQ184"/>
      <c r="SR184"/>
      <c r="SS184"/>
      <c r="ST184"/>
      <c r="SU184"/>
      <c r="SV184"/>
      <c r="SW184"/>
      <c r="SX184"/>
      <c r="SY184"/>
      <c r="SZ184"/>
      <c r="TA184"/>
      <c r="TB184"/>
      <c r="TC184"/>
      <c r="TD184"/>
      <c r="TE184"/>
      <c r="TF184"/>
      <c r="TG184"/>
      <c r="TH184"/>
      <c r="TI184"/>
      <c r="TJ184"/>
      <c r="TK184"/>
      <c r="TL184"/>
      <c r="TM184"/>
      <c r="TN184"/>
      <c r="TO184"/>
      <c r="TP184"/>
      <c r="TQ184"/>
      <c r="TR184"/>
      <c r="TS184"/>
      <c r="TT184"/>
      <c r="TU184"/>
      <c r="TV184"/>
      <c r="TW184"/>
      <c r="TX184"/>
      <c r="TY184"/>
      <c r="TZ184"/>
      <c r="UA184"/>
      <c r="UB184"/>
      <c r="UC184"/>
      <c r="UD184"/>
      <c r="UE184"/>
      <c r="UF184"/>
      <c r="UG184"/>
      <c r="UH184"/>
      <c r="UI184"/>
      <c r="UJ184"/>
      <c r="UK184"/>
      <c r="UL184"/>
      <c r="UM184"/>
      <c r="UN184"/>
      <c r="UO184"/>
      <c r="UP184"/>
      <c r="UQ184"/>
      <c r="UR184"/>
      <c r="US184"/>
      <c r="UT184"/>
      <c r="UU184"/>
      <c r="UV184"/>
      <c r="UW184"/>
      <c r="UX184"/>
      <c r="UY184"/>
      <c r="UZ184"/>
      <c r="VA184"/>
      <c r="VB184"/>
      <c r="VC184"/>
      <c r="VD184"/>
      <c r="VE184"/>
      <c r="VF184"/>
      <c r="VG184"/>
      <c r="VH184"/>
      <c r="VI184"/>
      <c r="VJ184"/>
      <c r="VK184"/>
      <c r="VL184"/>
      <c r="VM184"/>
      <c r="VN184"/>
      <c r="VO184"/>
      <c r="VP184"/>
      <c r="VQ184"/>
      <c r="VR184"/>
      <c r="VS184"/>
      <c r="VT184"/>
      <c r="VU184"/>
      <c r="VV184"/>
      <c r="VW184"/>
      <c r="VX184"/>
      <c r="VY184"/>
      <c r="VZ184"/>
      <c r="WA184"/>
      <c r="WB184"/>
      <c r="WC184"/>
      <c r="WD184"/>
      <c r="WE184"/>
      <c r="WF184"/>
      <c r="WG184"/>
    </row>
    <row r="185" spans="1:605" s="12" customFormat="1" ht="12.75" customHeight="1">
      <c r="A185" s="9" t="str">
        <f>"29/10"</f>
        <v>29/10</v>
      </c>
      <c r="B185" s="10" t="s">
        <v>126</v>
      </c>
      <c r="C185" s="11" t="str">
        <f>"200/5"</f>
        <v>200/5</v>
      </c>
      <c r="D185" s="11">
        <v>0.12</v>
      </c>
      <c r="E185" s="11">
        <v>0</v>
      </c>
      <c r="F185" s="11">
        <v>0.02</v>
      </c>
      <c r="G185" s="11">
        <v>0.02</v>
      </c>
      <c r="H185" s="11">
        <v>10.08</v>
      </c>
      <c r="I185" s="25">
        <v>39.626332000000005</v>
      </c>
      <c r="J185" s="11">
        <v>0</v>
      </c>
      <c r="K185" s="11">
        <v>0</v>
      </c>
      <c r="L185" s="11">
        <v>0</v>
      </c>
      <c r="M185" s="11">
        <v>0</v>
      </c>
      <c r="N185" s="11">
        <v>9.94</v>
      </c>
      <c r="O185" s="11">
        <v>0</v>
      </c>
      <c r="P185" s="11">
        <v>0.14000000000000001</v>
      </c>
      <c r="Q185" s="11">
        <v>0</v>
      </c>
      <c r="R185" s="11">
        <v>0</v>
      </c>
      <c r="S185" s="11">
        <v>0.28999999999999998</v>
      </c>
      <c r="T185" s="11">
        <v>0.06</v>
      </c>
      <c r="U185" s="11">
        <v>0.64</v>
      </c>
      <c r="V185" s="11">
        <v>8.3699999999999992</v>
      </c>
      <c r="W185" s="11">
        <v>2.23</v>
      </c>
      <c r="X185" s="11">
        <v>0.56999999999999995</v>
      </c>
      <c r="Y185" s="11">
        <v>1.02</v>
      </c>
      <c r="Z185" s="11">
        <v>0.06</v>
      </c>
      <c r="AA185" s="11">
        <v>0</v>
      </c>
      <c r="AB185" s="11">
        <v>0.45</v>
      </c>
      <c r="AC185" s="11">
        <v>0.1</v>
      </c>
      <c r="AD185" s="11">
        <v>0.01</v>
      </c>
      <c r="AE185" s="11">
        <v>0</v>
      </c>
      <c r="AF185" s="11">
        <v>0</v>
      </c>
      <c r="AG185" s="11">
        <v>0</v>
      </c>
      <c r="AH185" s="11">
        <v>0.01</v>
      </c>
      <c r="AI185" s="11">
        <v>0.8</v>
      </c>
      <c r="AJ185" s="12">
        <v>0</v>
      </c>
      <c r="AK185" s="12">
        <v>0.69</v>
      </c>
      <c r="AL185" s="12">
        <v>0.78</v>
      </c>
      <c r="AM185" s="12">
        <v>0.64</v>
      </c>
      <c r="AN185" s="12">
        <v>1.18</v>
      </c>
      <c r="AO185" s="12">
        <v>0.28999999999999998</v>
      </c>
      <c r="AP185" s="12">
        <v>1.23</v>
      </c>
      <c r="AQ185" s="12">
        <v>0</v>
      </c>
      <c r="AR185" s="12">
        <v>1.57</v>
      </c>
      <c r="AS185" s="12">
        <v>0</v>
      </c>
      <c r="AT185" s="12">
        <v>0</v>
      </c>
      <c r="AU185" s="12">
        <v>0</v>
      </c>
      <c r="AV185" s="12">
        <v>0.88</v>
      </c>
      <c r="AW185" s="12">
        <v>0</v>
      </c>
      <c r="AX185" s="12">
        <v>0</v>
      </c>
      <c r="AY185" s="12">
        <v>0</v>
      </c>
      <c r="AZ185" s="12">
        <v>0</v>
      </c>
      <c r="BA185" s="12">
        <v>0</v>
      </c>
      <c r="BB185" s="12">
        <v>0</v>
      </c>
      <c r="BC185" s="12">
        <v>0</v>
      </c>
      <c r="BD185" s="12">
        <v>0</v>
      </c>
      <c r="BE185" s="12">
        <v>0</v>
      </c>
      <c r="BF185" s="12">
        <v>0</v>
      </c>
      <c r="BG185" s="12">
        <v>0</v>
      </c>
      <c r="BH185" s="12">
        <v>0</v>
      </c>
      <c r="BI185" s="12">
        <v>0</v>
      </c>
      <c r="BJ185" s="12">
        <v>0</v>
      </c>
      <c r="BK185" s="12">
        <v>0</v>
      </c>
      <c r="BL185" s="12">
        <v>0</v>
      </c>
      <c r="BM185" s="12">
        <v>0</v>
      </c>
      <c r="BN185" s="12">
        <v>0</v>
      </c>
      <c r="BO185" s="12">
        <v>0</v>
      </c>
      <c r="BP185" s="12">
        <v>0</v>
      </c>
      <c r="BQ185" s="12">
        <v>0</v>
      </c>
      <c r="BR185" s="12">
        <v>0</v>
      </c>
      <c r="BS185" s="12">
        <v>0</v>
      </c>
      <c r="BT185" s="12">
        <v>0</v>
      </c>
      <c r="BU185" s="12">
        <v>0</v>
      </c>
      <c r="BV185" s="12">
        <v>0</v>
      </c>
      <c r="BW185" s="12">
        <v>0</v>
      </c>
      <c r="BX185" s="12">
        <v>0</v>
      </c>
      <c r="BY185" s="12">
        <v>0</v>
      </c>
      <c r="BZ185" s="12">
        <v>0</v>
      </c>
      <c r="CA185" s="12">
        <v>0</v>
      </c>
      <c r="CB185" s="12">
        <v>204.43</v>
      </c>
      <c r="IV185"/>
      <c r="IW185"/>
      <c r="IX185"/>
      <c r="IY185"/>
      <c r="IZ185"/>
      <c r="JA185"/>
      <c r="JB185"/>
      <c r="JC185"/>
      <c r="JD185"/>
      <c r="JE185"/>
      <c r="JF185"/>
      <c r="JG185"/>
      <c r="JH185"/>
      <c r="JI185"/>
      <c r="JJ185"/>
      <c r="JK185"/>
      <c r="JL185"/>
      <c r="JM185"/>
      <c r="JN185"/>
      <c r="JO185"/>
      <c r="JP185"/>
      <c r="JQ185"/>
      <c r="JR185"/>
      <c r="JS185"/>
      <c r="JT185"/>
      <c r="JU185"/>
      <c r="JV185"/>
      <c r="JW185"/>
      <c r="JX185"/>
      <c r="JY185"/>
      <c r="JZ185"/>
      <c r="KA185"/>
      <c r="KB185"/>
      <c r="KC185"/>
      <c r="KD185"/>
      <c r="KE185"/>
      <c r="KF185"/>
      <c r="KG185"/>
      <c r="KH185"/>
      <c r="KI185"/>
      <c r="KJ185"/>
      <c r="KK185"/>
      <c r="KL185"/>
      <c r="KM185"/>
      <c r="KN185"/>
      <c r="KO185"/>
      <c r="KP185"/>
      <c r="KQ185"/>
      <c r="KR185"/>
      <c r="KS185"/>
      <c r="KT185"/>
      <c r="KU185"/>
      <c r="KV185"/>
      <c r="KW185"/>
      <c r="KX185"/>
      <c r="KY185"/>
      <c r="KZ185"/>
      <c r="LA185"/>
      <c r="LB185"/>
      <c r="LC185"/>
      <c r="LD185"/>
      <c r="LE185"/>
      <c r="LF185"/>
      <c r="LG185"/>
      <c r="LH185"/>
      <c r="LI185"/>
      <c r="LJ185"/>
      <c r="LK185"/>
      <c r="LL185"/>
      <c r="LM185"/>
      <c r="LN185"/>
      <c r="LO185"/>
      <c r="LP185"/>
      <c r="LQ185"/>
      <c r="LR185"/>
      <c r="LS185"/>
      <c r="LT185"/>
      <c r="LU185"/>
      <c r="LV185"/>
      <c r="LW185"/>
      <c r="LX185"/>
      <c r="LY185"/>
      <c r="LZ185"/>
      <c r="MA185"/>
      <c r="MB185"/>
      <c r="MC185"/>
      <c r="MD185"/>
      <c r="ME185"/>
      <c r="MF185"/>
      <c r="MG185"/>
      <c r="MH185"/>
      <c r="MI185"/>
      <c r="MJ185"/>
      <c r="MK185"/>
      <c r="ML185"/>
      <c r="MM185"/>
      <c r="MN185"/>
      <c r="MO185"/>
      <c r="MP185"/>
      <c r="MQ185"/>
      <c r="MR185"/>
      <c r="MS185"/>
      <c r="MT185"/>
      <c r="MU185"/>
      <c r="MV185"/>
      <c r="MW185"/>
      <c r="MX185"/>
      <c r="MY185"/>
      <c r="MZ185"/>
      <c r="NA185"/>
      <c r="NB185"/>
      <c r="NC185"/>
      <c r="ND185"/>
      <c r="NE185"/>
      <c r="NF185"/>
      <c r="NG185"/>
      <c r="NH185"/>
      <c r="NI185"/>
      <c r="NJ185"/>
      <c r="NK185"/>
      <c r="NL185"/>
      <c r="NM185"/>
      <c r="NN185"/>
      <c r="NO185"/>
      <c r="NP185"/>
      <c r="NQ185"/>
      <c r="NR185"/>
      <c r="NS185"/>
      <c r="NT185"/>
      <c r="NU185"/>
      <c r="NV185"/>
      <c r="NW185"/>
      <c r="NX185"/>
      <c r="NY185"/>
      <c r="NZ185"/>
      <c r="OA185"/>
      <c r="OB185"/>
      <c r="OC185"/>
      <c r="OD185"/>
      <c r="OE185"/>
      <c r="OF185"/>
      <c r="OG185"/>
      <c r="OH185"/>
      <c r="OI185"/>
      <c r="OJ185"/>
      <c r="OK185"/>
      <c r="OL185"/>
      <c r="OM185"/>
      <c r="ON185"/>
      <c r="OO185"/>
      <c r="OP185"/>
      <c r="OQ185"/>
      <c r="OR185"/>
      <c r="OS185"/>
      <c r="OT185"/>
      <c r="OU185"/>
      <c r="OV185"/>
      <c r="OW185"/>
      <c r="OX185"/>
      <c r="OY185"/>
      <c r="OZ185"/>
      <c r="PA185"/>
      <c r="PB185"/>
      <c r="PC185"/>
      <c r="PD185"/>
      <c r="PE185"/>
      <c r="PF185"/>
      <c r="PG185"/>
      <c r="PH185"/>
      <c r="PI185"/>
      <c r="PJ185"/>
      <c r="PK185"/>
      <c r="PL185"/>
      <c r="PM185"/>
      <c r="PN185"/>
      <c r="PO185"/>
      <c r="PP185"/>
      <c r="PQ185"/>
      <c r="PR185"/>
      <c r="PS185"/>
      <c r="PT185"/>
      <c r="PU185"/>
      <c r="PV185"/>
      <c r="PW185"/>
      <c r="PX185"/>
      <c r="PY185"/>
      <c r="PZ185"/>
      <c r="QA185"/>
      <c r="QB185"/>
      <c r="QC185"/>
      <c r="QD185"/>
      <c r="QE185"/>
      <c r="QF185"/>
      <c r="QG185"/>
      <c r="QH185"/>
      <c r="QI185"/>
      <c r="QJ185"/>
      <c r="QK185"/>
      <c r="QL185"/>
      <c r="QM185"/>
      <c r="QN185"/>
      <c r="QO185"/>
      <c r="QP185"/>
      <c r="QQ185"/>
      <c r="QR185"/>
      <c r="QS185"/>
      <c r="QT185"/>
      <c r="QU185"/>
      <c r="QV185"/>
      <c r="QW185"/>
      <c r="QX185"/>
      <c r="QY185"/>
      <c r="QZ185"/>
      <c r="RA185"/>
      <c r="RB185"/>
      <c r="RC185"/>
      <c r="RD185"/>
      <c r="RE185"/>
      <c r="RF185"/>
      <c r="RG185"/>
      <c r="RH185"/>
      <c r="RI185"/>
      <c r="RJ185"/>
      <c r="RK185"/>
      <c r="RL185"/>
      <c r="RM185"/>
      <c r="RN185"/>
      <c r="RO185"/>
      <c r="RP185"/>
      <c r="RQ185"/>
      <c r="RR185"/>
      <c r="RS185"/>
      <c r="RT185"/>
      <c r="RU185"/>
      <c r="RV185"/>
      <c r="RW185"/>
      <c r="RX185"/>
      <c r="RY185"/>
      <c r="RZ185"/>
      <c r="SA185"/>
      <c r="SB185"/>
      <c r="SC185"/>
      <c r="SD185"/>
      <c r="SE185"/>
      <c r="SF185"/>
      <c r="SG185"/>
      <c r="SH185"/>
      <c r="SI185"/>
      <c r="SJ185"/>
      <c r="SK185"/>
      <c r="SL185"/>
      <c r="SM185"/>
      <c r="SN185"/>
      <c r="SO185"/>
      <c r="SP185"/>
      <c r="SQ185"/>
      <c r="SR185"/>
      <c r="SS185"/>
      <c r="ST185"/>
      <c r="SU185"/>
      <c r="SV185"/>
      <c r="SW185"/>
      <c r="SX185"/>
      <c r="SY185"/>
      <c r="SZ185"/>
      <c r="TA185"/>
      <c r="TB185"/>
      <c r="TC185"/>
      <c r="TD185"/>
      <c r="TE185"/>
      <c r="TF185"/>
      <c r="TG185"/>
      <c r="TH185"/>
      <c r="TI185"/>
      <c r="TJ185"/>
      <c r="TK185"/>
      <c r="TL185"/>
      <c r="TM185"/>
      <c r="TN185"/>
      <c r="TO185"/>
      <c r="TP185"/>
      <c r="TQ185"/>
      <c r="TR185"/>
      <c r="TS185"/>
      <c r="TT185"/>
      <c r="TU185"/>
      <c r="TV185"/>
      <c r="TW185"/>
      <c r="TX185"/>
      <c r="TY185"/>
      <c r="TZ185"/>
      <c r="UA185"/>
      <c r="UB185"/>
      <c r="UC185"/>
      <c r="UD185"/>
      <c r="UE185"/>
      <c r="UF185"/>
      <c r="UG185"/>
      <c r="UH185"/>
      <c r="UI185"/>
      <c r="UJ185"/>
      <c r="UK185"/>
      <c r="UL185"/>
      <c r="UM185"/>
      <c r="UN185"/>
      <c r="UO185"/>
      <c r="UP185"/>
      <c r="UQ185"/>
      <c r="UR185"/>
      <c r="US185"/>
      <c r="UT185"/>
      <c r="UU185"/>
      <c r="UV185"/>
      <c r="UW185"/>
      <c r="UX185"/>
      <c r="UY185"/>
      <c r="UZ185"/>
      <c r="VA185"/>
      <c r="VB185"/>
      <c r="VC185"/>
      <c r="VD185"/>
      <c r="VE185"/>
      <c r="VF185"/>
      <c r="VG185"/>
      <c r="VH185"/>
      <c r="VI185"/>
      <c r="VJ185"/>
      <c r="VK185"/>
      <c r="VL185"/>
      <c r="VM185"/>
      <c r="VN185"/>
      <c r="VO185"/>
      <c r="VP185"/>
      <c r="VQ185"/>
      <c r="VR185"/>
      <c r="VS185"/>
      <c r="VT185"/>
      <c r="VU185"/>
      <c r="VV185"/>
      <c r="VW185"/>
      <c r="VX185"/>
      <c r="VY185"/>
      <c r="VZ185"/>
      <c r="WA185"/>
      <c r="WB185"/>
      <c r="WC185"/>
      <c r="WD185"/>
      <c r="WE185"/>
      <c r="WF185"/>
      <c r="WG185"/>
    </row>
    <row r="186" spans="1:605" s="12" customFormat="1" ht="12.75" customHeight="1">
      <c r="A186" s="9" t="str">
        <f>"пром."</f>
        <v>пром.</v>
      </c>
      <c r="B186" s="10" t="s">
        <v>91</v>
      </c>
      <c r="C186" s="11" t="str">
        <f>"25"</f>
        <v>25</v>
      </c>
      <c r="D186" s="11">
        <v>1.67</v>
      </c>
      <c r="E186" s="11">
        <v>0</v>
      </c>
      <c r="F186" s="11">
        <v>0.18</v>
      </c>
      <c r="G186" s="11">
        <v>0</v>
      </c>
      <c r="H186" s="11">
        <v>12.55</v>
      </c>
      <c r="I186" s="25">
        <v>52.635800000000003</v>
      </c>
      <c r="J186" s="11">
        <v>0</v>
      </c>
      <c r="K186" s="11">
        <v>0</v>
      </c>
      <c r="L186" s="11">
        <v>0</v>
      </c>
      <c r="M186" s="11">
        <v>0</v>
      </c>
      <c r="N186" s="11">
        <v>10.7</v>
      </c>
      <c r="O186" s="11">
        <v>0</v>
      </c>
      <c r="P186" s="11">
        <v>1.85</v>
      </c>
      <c r="Q186" s="11">
        <v>0</v>
      </c>
      <c r="R186" s="11">
        <v>0</v>
      </c>
      <c r="S186" s="11">
        <v>0</v>
      </c>
      <c r="T186" s="11">
        <v>3.01</v>
      </c>
      <c r="U186" s="11">
        <v>10.08</v>
      </c>
      <c r="V186" s="11">
        <v>468.1</v>
      </c>
      <c r="W186" s="11">
        <v>185.09</v>
      </c>
      <c r="X186" s="11">
        <v>58.12</v>
      </c>
      <c r="Y186" s="11">
        <v>52.43</v>
      </c>
      <c r="Z186" s="11">
        <v>6.22</v>
      </c>
      <c r="AA186" s="11">
        <v>840</v>
      </c>
      <c r="AB186" s="11">
        <v>0</v>
      </c>
      <c r="AC186" s="11">
        <v>52.5</v>
      </c>
      <c r="AD186" s="11">
        <v>0.42</v>
      </c>
      <c r="AE186" s="11">
        <v>0.05</v>
      </c>
      <c r="AF186" s="11">
        <v>0.27</v>
      </c>
      <c r="AG186" s="11">
        <v>0</v>
      </c>
      <c r="AH186" s="11">
        <v>2.2400000000000002</v>
      </c>
      <c r="AI186" s="11">
        <v>12.5</v>
      </c>
      <c r="AJ186" s="12">
        <v>0</v>
      </c>
      <c r="AK186" s="12">
        <v>0</v>
      </c>
      <c r="AL186" s="12">
        <v>0</v>
      </c>
      <c r="AM186" s="12">
        <v>0</v>
      </c>
      <c r="AN186" s="12">
        <v>0</v>
      </c>
      <c r="AO186" s="12">
        <v>0</v>
      </c>
      <c r="AP186" s="12">
        <v>0</v>
      </c>
      <c r="AQ186" s="12">
        <v>0</v>
      </c>
      <c r="AR186" s="12">
        <v>0</v>
      </c>
      <c r="AS186" s="12">
        <v>0</v>
      </c>
      <c r="AT186" s="12">
        <v>0</v>
      </c>
      <c r="AU186" s="12">
        <v>0</v>
      </c>
      <c r="AV186" s="12">
        <v>0</v>
      </c>
      <c r="AW186" s="12">
        <v>0</v>
      </c>
      <c r="AX186" s="12">
        <v>0</v>
      </c>
      <c r="AY186" s="12">
        <v>0</v>
      </c>
      <c r="AZ186" s="12">
        <v>0</v>
      </c>
      <c r="BA186" s="12">
        <v>0</v>
      </c>
      <c r="BB186" s="12">
        <v>0</v>
      </c>
      <c r="BC186" s="12">
        <v>0</v>
      </c>
      <c r="BD186" s="12">
        <v>0</v>
      </c>
      <c r="BE186" s="12">
        <v>0</v>
      </c>
      <c r="BF186" s="12">
        <v>0</v>
      </c>
      <c r="BG186" s="12">
        <v>0.01</v>
      </c>
      <c r="BH186" s="12">
        <v>0</v>
      </c>
      <c r="BI186" s="12">
        <v>0.02</v>
      </c>
      <c r="BJ186" s="12">
        <v>0</v>
      </c>
      <c r="BK186" s="12">
        <v>0.22</v>
      </c>
      <c r="BL186" s="12">
        <v>0</v>
      </c>
      <c r="BM186" s="12">
        <v>7.0000000000000007E-2</v>
      </c>
      <c r="BN186" s="12">
        <v>0</v>
      </c>
      <c r="BO186" s="12">
        <v>0</v>
      </c>
      <c r="BP186" s="12">
        <v>0</v>
      </c>
      <c r="BQ186" s="12">
        <v>0</v>
      </c>
      <c r="BR186" s="12">
        <v>0.02</v>
      </c>
      <c r="BS186" s="12">
        <v>7.0000000000000007E-2</v>
      </c>
      <c r="BT186" s="12">
        <v>0</v>
      </c>
      <c r="BU186" s="12">
        <v>0</v>
      </c>
      <c r="BV186" s="12">
        <v>0.14000000000000001</v>
      </c>
      <c r="BW186" s="12">
        <v>0.54</v>
      </c>
      <c r="BX186" s="12">
        <v>0</v>
      </c>
      <c r="BY186" s="12">
        <v>0</v>
      </c>
      <c r="BZ186" s="12">
        <v>0</v>
      </c>
      <c r="CA186" s="12">
        <v>0</v>
      </c>
      <c r="CB186" s="12">
        <v>2</v>
      </c>
      <c r="IV186"/>
      <c r="IW186"/>
      <c r="IX186"/>
      <c r="IY186"/>
      <c r="IZ186"/>
      <c r="JA186"/>
      <c r="JB186"/>
      <c r="JC186"/>
      <c r="JD186"/>
      <c r="JE186"/>
      <c r="JF186"/>
      <c r="JG186"/>
      <c r="JH186"/>
      <c r="JI186"/>
      <c r="JJ186"/>
      <c r="JK186"/>
      <c r="JL186"/>
      <c r="JM186"/>
      <c r="JN186"/>
      <c r="JO186"/>
      <c r="JP186"/>
      <c r="JQ186"/>
      <c r="JR186"/>
      <c r="JS186"/>
      <c r="JT186"/>
      <c r="JU186"/>
      <c r="JV186"/>
      <c r="JW186"/>
      <c r="JX186"/>
      <c r="JY186"/>
      <c r="JZ186"/>
      <c r="KA186"/>
      <c r="KB186"/>
      <c r="KC186"/>
      <c r="KD186"/>
      <c r="KE186"/>
      <c r="KF186"/>
      <c r="KG186"/>
      <c r="KH186"/>
      <c r="KI186"/>
      <c r="KJ186"/>
      <c r="KK186"/>
      <c r="KL186"/>
      <c r="KM186"/>
      <c r="KN186"/>
      <c r="KO186"/>
      <c r="KP186"/>
      <c r="KQ186"/>
      <c r="KR186"/>
      <c r="KS186"/>
      <c r="KT186"/>
      <c r="KU186"/>
      <c r="KV186"/>
      <c r="KW186"/>
      <c r="KX186"/>
      <c r="KY186"/>
      <c r="KZ186"/>
      <c r="LA186"/>
      <c r="LB186"/>
      <c r="LC186"/>
      <c r="LD186"/>
      <c r="LE186"/>
      <c r="LF186"/>
      <c r="LG186"/>
      <c r="LH186"/>
      <c r="LI186"/>
      <c r="LJ186"/>
      <c r="LK186"/>
      <c r="LL186"/>
      <c r="LM186"/>
      <c r="LN186"/>
      <c r="LO186"/>
      <c r="LP186"/>
      <c r="LQ186"/>
      <c r="LR186"/>
      <c r="LS186"/>
      <c r="LT186"/>
      <c r="LU186"/>
      <c r="LV186"/>
      <c r="LW186"/>
      <c r="LX186"/>
      <c r="LY186"/>
      <c r="LZ186"/>
      <c r="MA186"/>
      <c r="MB186"/>
      <c r="MC186"/>
      <c r="MD186"/>
      <c r="ME186"/>
      <c r="MF186"/>
      <c r="MG186"/>
      <c r="MH186"/>
      <c r="MI186"/>
      <c r="MJ186"/>
      <c r="MK186"/>
      <c r="ML186"/>
      <c r="MM186"/>
      <c r="MN186"/>
      <c r="MO186"/>
      <c r="MP186"/>
      <c r="MQ186"/>
      <c r="MR186"/>
      <c r="MS186"/>
      <c r="MT186"/>
      <c r="MU186"/>
      <c r="MV186"/>
      <c r="MW186"/>
      <c r="MX186"/>
      <c r="MY186"/>
      <c r="MZ186"/>
      <c r="NA186"/>
      <c r="NB186"/>
      <c r="NC186"/>
      <c r="ND186"/>
      <c r="NE186"/>
      <c r="NF186"/>
      <c r="NG186"/>
      <c r="NH186"/>
      <c r="NI186"/>
      <c r="NJ186"/>
      <c r="NK186"/>
      <c r="NL186"/>
      <c r="NM186"/>
      <c r="NN186"/>
      <c r="NO186"/>
      <c r="NP186"/>
      <c r="NQ186"/>
      <c r="NR186"/>
      <c r="NS186"/>
      <c r="NT186"/>
      <c r="NU186"/>
      <c r="NV186"/>
      <c r="NW186"/>
      <c r="NX186"/>
      <c r="NY186"/>
      <c r="NZ186"/>
      <c r="OA186"/>
      <c r="OB186"/>
      <c r="OC186"/>
      <c r="OD186"/>
      <c r="OE186"/>
      <c r="OF186"/>
      <c r="OG186"/>
      <c r="OH186"/>
      <c r="OI186"/>
      <c r="OJ186"/>
      <c r="OK186"/>
      <c r="OL186"/>
      <c r="OM186"/>
      <c r="ON186"/>
      <c r="OO186"/>
      <c r="OP186"/>
      <c r="OQ186"/>
      <c r="OR186"/>
      <c r="OS186"/>
      <c r="OT186"/>
      <c r="OU186"/>
      <c r="OV186"/>
      <c r="OW186"/>
      <c r="OX186"/>
      <c r="OY186"/>
      <c r="OZ186"/>
      <c r="PA186"/>
      <c r="PB186"/>
      <c r="PC186"/>
      <c r="PD186"/>
      <c r="PE186"/>
      <c r="PF186"/>
      <c r="PG186"/>
      <c r="PH186"/>
      <c r="PI186"/>
      <c r="PJ186"/>
      <c r="PK186"/>
      <c r="PL186"/>
      <c r="PM186"/>
      <c r="PN186"/>
      <c r="PO186"/>
      <c r="PP186"/>
      <c r="PQ186"/>
      <c r="PR186"/>
      <c r="PS186"/>
      <c r="PT186"/>
      <c r="PU186"/>
      <c r="PV186"/>
      <c r="PW186"/>
      <c r="PX186"/>
      <c r="PY186"/>
      <c r="PZ186"/>
      <c r="QA186"/>
      <c r="QB186"/>
      <c r="QC186"/>
      <c r="QD186"/>
      <c r="QE186"/>
      <c r="QF186"/>
      <c r="QG186"/>
      <c r="QH186"/>
      <c r="QI186"/>
      <c r="QJ186"/>
      <c r="QK186"/>
      <c r="QL186"/>
      <c r="QM186"/>
      <c r="QN186"/>
      <c r="QO186"/>
      <c r="QP186"/>
      <c r="QQ186"/>
      <c r="QR186"/>
      <c r="QS186"/>
      <c r="QT186"/>
      <c r="QU186"/>
      <c r="QV186"/>
      <c r="QW186"/>
      <c r="QX186"/>
      <c r="QY186"/>
      <c r="QZ186"/>
      <c r="RA186"/>
      <c r="RB186"/>
      <c r="RC186"/>
      <c r="RD186"/>
      <c r="RE186"/>
      <c r="RF186"/>
      <c r="RG186"/>
      <c r="RH186"/>
      <c r="RI186"/>
      <c r="RJ186"/>
      <c r="RK186"/>
      <c r="RL186"/>
      <c r="RM186"/>
      <c r="RN186"/>
      <c r="RO186"/>
      <c r="RP186"/>
      <c r="RQ186"/>
      <c r="RR186"/>
      <c r="RS186"/>
      <c r="RT186"/>
      <c r="RU186"/>
      <c r="RV186"/>
      <c r="RW186"/>
      <c r="RX186"/>
      <c r="RY186"/>
      <c r="RZ186"/>
      <c r="SA186"/>
      <c r="SB186"/>
      <c r="SC186"/>
      <c r="SD186"/>
      <c r="SE186"/>
      <c r="SF186"/>
      <c r="SG186"/>
      <c r="SH186"/>
      <c r="SI186"/>
      <c r="SJ186"/>
      <c r="SK186"/>
      <c r="SL186"/>
      <c r="SM186"/>
      <c r="SN186"/>
      <c r="SO186"/>
      <c r="SP186"/>
      <c r="SQ186"/>
      <c r="SR186"/>
      <c r="SS186"/>
      <c r="ST186"/>
      <c r="SU186"/>
      <c r="SV186"/>
      <c r="SW186"/>
      <c r="SX186"/>
      <c r="SY186"/>
      <c r="SZ186"/>
      <c r="TA186"/>
      <c r="TB186"/>
      <c r="TC186"/>
      <c r="TD186"/>
      <c r="TE186"/>
      <c r="TF186"/>
      <c r="TG186"/>
      <c r="TH186"/>
      <c r="TI186"/>
      <c r="TJ186"/>
      <c r="TK186"/>
      <c r="TL186"/>
      <c r="TM186"/>
      <c r="TN186"/>
      <c r="TO186"/>
      <c r="TP186"/>
      <c r="TQ186"/>
      <c r="TR186"/>
      <c r="TS186"/>
      <c r="TT186"/>
      <c r="TU186"/>
      <c r="TV186"/>
      <c r="TW186"/>
      <c r="TX186"/>
      <c r="TY186"/>
      <c r="TZ186"/>
      <c r="UA186"/>
      <c r="UB186"/>
      <c r="UC186"/>
      <c r="UD186"/>
      <c r="UE186"/>
      <c r="UF186"/>
      <c r="UG186"/>
      <c r="UH186"/>
      <c r="UI186"/>
      <c r="UJ186"/>
      <c r="UK186"/>
      <c r="UL186"/>
      <c r="UM186"/>
      <c r="UN186"/>
      <c r="UO186"/>
      <c r="UP186"/>
      <c r="UQ186"/>
      <c r="UR186"/>
      <c r="US186"/>
      <c r="UT186"/>
      <c r="UU186"/>
      <c r="UV186"/>
      <c r="UW186"/>
      <c r="UX186"/>
      <c r="UY186"/>
      <c r="UZ186"/>
      <c r="VA186"/>
      <c r="VB186"/>
      <c r="VC186"/>
      <c r="VD186"/>
      <c r="VE186"/>
      <c r="VF186"/>
      <c r="VG186"/>
      <c r="VH186"/>
      <c r="VI186"/>
      <c r="VJ186"/>
      <c r="VK186"/>
      <c r="VL186"/>
      <c r="VM186"/>
      <c r="VN186"/>
      <c r="VO186"/>
      <c r="VP186"/>
      <c r="VQ186"/>
      <c r="VR186"/>
      <c r="VS186"/>
      <c r="VT186"/>
      <c r="VU186"/>
      <c r="VV186"/>
      <c r="VW186"/>
      <c r="VX186"/>
      <c r="VY186"/>
      <c r="VZ186"/>
      <c r="WA186"/>
      <c r="WB186"/>
      <c r="WC186"/>
      <c r="WD186"/>
      <c r="WE186"/>
      <c r="WF186"/>
      <c r="WG186"/>
    </row>
    <row r="187" spans="1:605" s="3" customFormat="1" ht="12.75" customHeight="1">
      <c r="A187" s="13" t="str">
        <f>"пром."</f>
        <v>пром.</v>
      </c>
      <c r="B187" s="14" t="s">
        <v>92</v>
      </c>
      <c r="C187" s="15" t="str">
        <f>"20"</f>
        <v>20</v>
      </c>
      <c r="D187" s="15">
        <v>1.32</v>
      </c>
      <c r="E187" s="15">
        <v>0</v>
      </c>
      <c r="F187" s="15">
        <v>0.24</v>
      </c>
      <c r="G187" s="15">
        <v>0.24</v>
      </c>
      <c r="H187" s="15">
        <v>8.34</v>
      </c>
      <c r="I187" s="26">
        <v>38.676000000000002</v>
      </c>
      <c r="J187" s="15">
        <v>0.04</v>
      </c>
      <c r="K187" s="15">
        <v>0</v>
      </c>
      <c r="L187" s="15">
        <v>0</v>
      </c>
      <c r="M187" s="15">
        <v>0</v>
      </c>
      <c r="N187" s="15">
        <v>0.24</v>
      </c>
      <c r="O187" s="15">
        <v>6.44</v>
      </c>
      <c r="P187" s="15">
        <v>1.66</v>
      </c>
      <c r="Q187" s="15">
        <v>0</v>
      </c>
      <c r="R187" s="15">
        <v>0</v>
      </c>
      <c r="S187" s="15">
        <v>0.2</v>
      </c>
      <c r="T187" s="15">
        <v>0.5</v>
      </c>
      <c r="U187" s="15">
        <v>122</v>
      </c>
      <c r="V187" s="15">
        <v>49</v>
      </c>
      <c r="W187" s="15">
        <v>7</v>
      </c>
      <c r="X187" s="15">
        <v>9.4</v>
      </c>
      <c r="Y187" s="15">
        <v>31.6</v>
      </c>
      <c r="Z187" s="15">
        <v>0.78</v>
      </c>
      <c r="AA187" s="15">
        <v>0</v>
      </c>
      <c r="AB187" s="15">
        <v>1</v>
      </c>
      <c r="AC187" s="15">
        <v>0.2</v>
      </c>
      <c r="AD187" s="15">
        <v>0.28000000000000003</v>
      </c>
      <c r="AE187" s="15">
        <v>0.04</v>
      </c>
      <c r="AF187" s="15">
        <v>0.02</v>
      </c>
      <c r="AG187" s="15">
        <v>0.14000000000000001</v>
      </c>
      <c r="AH187" s="15">
        <v>0.4</v>
      </c>
      <c r="AI187" s="15">
        <v>0</v>
      </c>
      <c r="AJ187" s="3">
        <v>0</v>
      </c>
      <c r="AK187" s="3">
        <v>64.400000000000006</v>
      </c>
      <c r="AL187" s="3">
        <v>49.6</v>
      </c>
      <c r="AM187" s="3">
        <v>85.4</v>
      </c>
      <c r="AN187" s="3">
        <v>44.6</v>
      </c>
      <c r="AO187" s="3">
        <v>18.600000000000001</v>
      </c>
      <c r="AP187" s="3">
        <v>39.6</v>
      </c>
      <c r="AQ187" s="3">
        <v>16</v>
      </c>
      <c r="AR187" s="3">
        <v>74.2</v>
      </c>
      <c r="AS187" s="3">
        <v>59.4</v>
      </c>
      <c r="AT187" s="3">
        <v>58.2</v>
      </c>
      <c r="AU187" s="3">
        <v>92.8</v>
      </c>
      <c r="AV187" s="3">
        <v>24.8</v>
      </c>
      <c r="AW187" s="3">
        <v>62</v>
      </c>
      <c r="AX187" s="3">
        <v>311.8</v>
      </c>
      <c r="AY187" s="3">
        <v>0</v>
      </c>
      <c r="AZ187" s="3">
        <v>105.2</v>
      </c>
      <c r="BA187" s="3">
        <v>58.2</v>
      </c>
      <c r="BB187" s="3">
        <v>36</v>
      </c>
      <c r="BC187" s="3">
        <v>26</v>
      </c>
      <c r="BD187" s="3">
        <v>0</v>
      </c>
      <c r="BE187" s="3">
        <v>0</v>
      </c>
      <c r="BF187" s="3">
        <v>0</v>
      </c>
      <c r="BG187" s="3">
        <v>0</v>
      </c>
      <c r="BH187" s="3">
        <v>0</v>
      </c>
      <c r="BI187" s="3">
        <v>0</v>
      </c>
      <c r="BJ187" s="3">
        <v>0</v>
      </c>
      <c r="BK187" s="3">
        <v>0.03</v>
      </c>
      <c r="BL187" s="3">
        <v>0</v>
      </c>
      <c r="BM187" s="3">
        <v>0</v>
      </c>
      <c r="BN187" s="3">
        <v>0</v>
      </c>
      <c r="BO187" s="3">
        <v>0</v>
      </c>
      <c r="BP187" s="3">
        <v>0</v>
      </c>
      <c r="BQ187" s="3">
        <v>0</v>
      </c>
      <c r="BR187" s="3">
        <v>0</v>
      </c>
      <c r="BS187" s="3">
        <v>0.02</v>
      </c>
      <c r="BT187" s="3">
        <v>0</v>
      </c>
      <c r="BU187" s="3">
        <v>0</v>
      </c>
      <c r="BV187" s="3">
        <v>0.1</v>
      </c>
      <c r="BW187" s="3">
        <v>0.02</v>
      </c>
      <c r="BX187" s="3">
        <v>0</v>
      </c>
      <c r="BY187" s="3">
        <v>0</v>
      </c>
      <c r="BZ187" s="3">
        <v>0</v>
      </c>
      <c r="CA187" s="3">
        <v>0</v>
      </c>
      <c r="CB187" s="3">
        <v>9.4</v>
      </c>
      <c r="IV187"/>
      <c r="IW187"/>
      <c r="IX187"/>
      <c r="IY187"/>
      <c r="IZ187"/>
      <c r="JA187"/>
      <c r="JB187"/>
      <c r="JC187"/>
      <c r="JD187"/>
      <c r="JE187"/>
      <c r="JF187"/>
      <c r="JG187"/>
      <c r="JH187"/>
      <c r="JI187"/>
      <c r="JJ187"/>
      <c r="JK187"/>
      <c r="JL187"/>
      <c r="JM187"/>
      <c r="JN187"/>
      <c r="JO187"/>
      <c r="JP187"/>
      <c r="JQ187"/>
      <c r="JR187"/>
      <c r="JS187"/>
      <c r="JT187"/>
      <c r="JU187"/>
      <c r="JV187"/>
      <c r="JW187"/>
      <c r="JX187"/>
      <c r="JY187"/>
      <c r="JZ187"/>
      <c r="KA187"/>
      <c r="KB187"/>
      <c r="KC187"/>
      <c r="KD187"/>
      <c r="KE187"/>
      <c r="KF187"/>
      <c r="KG187"/>
      <c r="KH187"/>
      <c r="KI187"/>
      <c r="KJ187"/>
      <c r="KK187"/>
      <c r="KL187"/>
      <c r="KM187"/>
      <c r="KN187"/>
      <c r="KO187"/>
      <c r="KP187"/>
      <c r="KQ187"/>
      <c r="KR187"/>
      <c r="KS187"/>
      <c r="KT187"/>
      <c r="KU187"/>
      <c r="KV187"/>
      <c r="KW187"/>
      <c r="KX187"/>
      <c r="KY187"/>
      <c r="KZ187"/>
      <c r="LA187"/>
      <c r="LB187"/>
      <c r="LC187"/>
      <c r="LD187"/>
      <c r="LE187"/>
      <c r="LF187"/>
      <c r="LG187"/>
      <c r="LH187"/>
      <c r="LI187"/>
      <c r="LJ187"/>
      <c r="LK187"/>
      <c r="LL187"/>
      <c r="LM187"/>
      <c r="LN187"/>
      <c r="LO187"/>
      <c r="LP187"/>
      <c r="LQ187"/>
      <c r="LR187"/>
      <c r="LS187"/>
      <c r="LT187"/>
      <c r="LU187"/>
      <c r="LV187"/>
      <c r="LW187"/>
      <c r="LX187"/>
      <c r="LY187"/>
      <c r="LZ187"/>
      <c r="MA187"/>
      <c r="MB187"/>
      <c r="MC187"/>
      <c r="MD187"/>
      <c r="ME187"/>
      <c r="MF187"/>
      <c r="MG187"/>
      <c r="MH187"/>
      <c r="MI187"/>
      <c r="MJ187"/>
      <c r="MK187"/>
      <c r="ML187"/>
      <c r="MM187"/>
      <c r="MN187"/>
      <c r="MO187"/>
      <c r="MP187"/>
      <c r="MQ187"/>
      <c r="MR187"/>
      <c r="MS187"/>
      <c r="MT187"/>
      <c r="MU187"/>
      <c r="MV187"/>
      <c r="MW187"/>
      <c r="MX187"/>
      <c r="MY187"/>
      <c r="MZ187"/>
      <c r="NA187"/>
      <c r="NB187"/>
      <c r="NC187"/>
      <c r="ND187"/>
      <c r="NE187"/>
      <c r="NF187"/>
      <c r="NG187"/>
      <c r="NH187"/>
      <c r="NI187"/>
      <c r="NJ187"/>
      <c r="NK187"/>
      <c r="NL187"/>
      <c r="NM187"/>
      <c r="NN187"/>
      <c r="NO187"/>
      <c r="NP187"/>
      <c r="NQ187"/>
      <c r="NR187"/>
      <c r="NS187"/>
      <c r="NT187"/>
      <c r="NU187"/>
      <c r="NV187"/>
      <c r="NW187"/>
      <c r="NX187"/>
      <c r="NY187"/>
      <c r="NZ187"/>
      <c r="OA187"/>
      <c r="OB187"/>
      <c r="OC187"/>
      <c r="OD187"/>
      <c r="OE187"/>
      <c r="OF187"/>
      <c r="OG187"/>
      <c r="OH187"/>
      <c r="OI187"/>
      <c r="OJ187"/>
      <c r="OK187"/>
      <c r="OL187"/>
      <c r="OM187"/>
      <c r="ON187"/>
      <c r="OO187"/>
      <c r="OP187"/>
      <c r="OQ187"/>
      <c r="OR187"/>
      <c r="OS187"/>
      <c r="OT187"/>
      <c r="OU187"/>
      <c r="OV187"/>
      <c r="OW187"/>
      <c r="OX187"/>
      <c r="OY187"/>
      <c r="OZ187"/>
      <c r="PA187"/>
      <c r="PB187"/>
      <c r="PC187"/>
      <c r="PD187"/>
      <c r="PE187"/>
      <c r="PF187"/>
      <c r="PG187"/>
      <c r="PH187"/>
      <c r="PI187"/>
      <c r="PJ187"/>
      <c r="PK187"/>
      <c r="PL187"/>
      <c r="PM187"/>
      <c r="PN187"/>
      <c r="PO187"/>
      <c r="PP187"/>
      <c r="PQ187"/>
      <c r="PR187"/>
      <c r="PS187"/>
      <c r="PT187"/>
      <c r="PU187"/>
      <c r="PV187"/>
      <c r="PW187"/>
      <c r="PX187"/>
      <c r="PY187"/>
      <c r="PZ187"/>
      <c r="QA187"/>
      <c r="QB187"/>
      <c r="QC187"/>
      <c r="QD187"/>
      <c r="QE187"/>
      <c r="QF187"/>
      <c r="QG187"/>
      <c r="QH187"/>
      <c r="QI187"/>
      <c r="QJ187"/>
      <c r="QK187"/>
      <c r="QL187"/>
      <c r="QM187"/>
      <c r="QN187"/>
      <c r="QO187"/>
      <c r="QP187"/>
      <c r="QQ187"/>
      <c r="QR187"/>
      <c r="QS187"/>
      <c r="QT187"/>
      <c r="QU187"/>
      <c r="QV187"/>
      <c r="QW187"/>
      <c r="QX187"/>
      <c r="QY187"/>
      <c r="QZ187"/>
      <c r="RA187"/>
      <c r="RB187"/>
      <c r="RC187"/>
      <c r="RD187"/>
      <c r="RE187"/>
      <c r="RF187"/>
      <c r="RG187"/>
      <c r="RH187"/>
      <c r="RI187"/>
      <c r="RJ187"/>
      <c r="RK187"/>
      <c r="RL187"/>
      <c r="RM187"/>
      <c r="RN187"/>
      <c r="RO187"/>
      <c r="RP187"/>
      <c r="RQ187"/>
      <c r="RR187"/>
      <c r="RS187"/>
      <c r="RT187"/>
      <c r="RU187"/>
      <c r="RV187"/>
      <c r="RW187"/>
      <c r="RX187"/>
      <c r="RY187"/>
      <c r="RZ187"/>
      <c r="SA187"/>
      <c r="SB187"/>
      <c r="SC187"/>
      <c r="SD187"/>
      <c r="SE187"/>
      <c r="SF187"/>
      <c r="SG187"/>
      <c r="SH187"/>
      <c r="SI187"/>
      <c r="SJ187"/>
      <c r="SK187"/>
      <c r="SL187"/>
      <c r="SM187"/>
      <c r="SN187"/>
      <c r="SO187"/>
      <c r="SP187"/>
      <c r="SQ187"/>
      <c r="SR187"/>
      <c r="SS187"/>
      <c r="ST187"/>
      <c r="SU187"/>
      <c r="SV187"/>
      <c r="SW187"/>
      <c r="SX187"/>
      <c r="SY187"/>
      <c r="SZ187"/>
      <c r="TA187"/>
      <c r="TB187"/>
      <c r="TC187"/>
      <c r="TD187"/>
      <c r="TE187"/>
      <c r="TF187"/>
      <c r="TG187"/>
      <c r="TH187"/>
      <c r="TI187"/>
      <c r="TJ187"/>
      <c r="TK187"/>
      <c r="TL187"/>
      <c r="TM187"/>
      <c r="TN187"/>
      <c r="TO187"/>
      <c r="TP187"/>
      <c r="TQ187"/>
      <c r="TR187"/>
      <c r="TS187"/>
      <c r="TT187"/>
      <c r="TU187"/>
      <c r="TV187"/>
      <c r="TW187"/>
      <c r="TX187"/>
      <c r="TY187"/>
      <c r="TZ187"/>
      <c r="UA187"/>
      <c r="UB187"/>
      <c r="UC187"/>
      <c r="UD187"/>
      <c r="UE187"/>
      <c r="UF187"/>
      <c r="UG187"/>
      <c r="UH187"/>
      <c r="UI187"/>
      <c r="UJ187"/>
      <c r="UK187"/>
      <c r="UL187"/>
      <c r="UM187"/>
      <c r="UN187"/>
      <c r="UO187"/>
      <c r="UP187"/>
      <c r="UQ187"/>
      <c r="UR187"/>
      <c r="US187"/>
      <c r="UT187"/>
      <c r="UU187"/>
      <c r="UV187"/>
      <c r="UW187"/>
      <c r="UX187"/>
      <c r="UY187"/>
      <c r="UZ187"/>
      <c r="VA187"/>
      <c r="VB187"/>
      <c r="VC187"/>
      <c r="VD187"/>
      <c r="VE187"/>
      <c r="VF187"/>
      <c r="VG187"/>
      <c r="VH187"/>
      <c r="VI187"/>
      <c r="VJ187"/>
      <c r="VK187"/>
      <c r="VL187"/>
      <c r="VM187"/>
      <c r="VN187"/>
      <c r="VO187"/>
      <c r="VP187"/>
      <c r="VQ187"/>
      <c r="VR187"/>
      <c r="VS187"/>
      <c r="VT187"/>
      <c r="VU187"/>
      <c r="VV187"/>
      <c r="VW187"/>
      <c r="VX187"/>
      <c r="VY187"/>
      <c r="VZ187"/>
      <c r="WA187"/>
      <c r="WB187"/>
      <c r="WC187"/>
      <c r="WD187"/>
      <c r="WE187"/>
      <c r="WF187"/>
      <c r="WG187"/>
    </row>
    <row r="188" spans="1:605" s="19" customFormat="1" ht="12.75" customHeight="1">
      <c r="A188" s="16"/>
      <c r="B188" s="17" t="s">
        <v>93</v>
      </c>
      <c r="C188" s="18"/>
      <c r="D188" s="18">
        <v>18.05</v>
      </c>
      <c r="E188" s="18">
        <v>10.27</v>
      </c>
      <c r="F188" s="18">
        <v>9.68</v>
      </c>
      <c r="G188" s="18">
        <v>3.49</v>
      </c>
      <c r="H188" s="18">
        <v>80.86</v>
      </c>
      <c r="I188" s="27">
        <v>472.51</v>
      </c>
      <c r="J188" s="18">
        <v>4.7</v>
      </c>
      <c r="K188" s="18">
        <v>1.79</v>
      </c>
      <c r="L188" s="18">
        <v>0</v>
      </c>
      <c r="M188" s="18">
        <v>0</v>
      </c>
      <c r="N188" s="18">
        <v>24.2</v>
      </c>
      <c r="O188" s="18">
        <v>50.6</v>
      </c>
      <c r="P188" s="18">
        <v>6.05</v>
      </c>
      <c r="Q188" s="18">
        <v>0</v>
      </c>
      <c r="R188" s="18">
        <v>0</v>
      </c>
      <c r="S188" s="18">
        <v>0.56000000000000005</v>
      </c>
      <c r="T188" s="18">
        <v>6.33</v>
      </c>
      <c r="U188" s="18">
        <v>517.45000000000005</v>
      </c>
      <c r="V188" s="18">
        <v>863.74</v>
      </c>
      <c r="W188" s="18">
        <v>251.35</v>
      </c>
      <c r="X188" s="18">
        <v>126.84</v>
      </c>
      <c r="Y188" s="18">
        <v>319.25</v>
      </c>
      <c r="Z188" s="18">
        <v>8.39</v>
      </c>
      <c r="AA188" s="18">
        <v>878.53</v>
      </c>
      <c r="AB188" s="18">
        <v>23.44</v>
      </c>
      <c r="AC188" s="18">
        <v>112.37</v>
      </c>
      <c r="AD188" s="18">
        <v>2.44</v>
      </c>
      <c r="AE188" s="18">
        <v>0.19</v>
      </c>
      <c r="AF188" s="18">
        <v>0.41</v>
      </c>
      <c r="AG188" s="18">
        <v>1.56</v>
      </c>
      <c r="AH188" s="18">
        <v>7.64</v>
      </c>
      <c r="AI188" s="18">
        <v>13.89</v>
      </c>
      <c r="AJ188" s="19">
        <v>0</v>
      </c>
      <c r="AK188" s="19">
        <v>415.07</v>
      </c>
      <c r="AL188" s="19">
        <v>343.19</v>
      </c>
      <c r="AM188" s="19">
        <v>615.48</v>
      </c>
      <c r="AN188" s="19">
        <v>301.54000000000002</v>
      </c>
      <c r="AO188" s="19">
        <v>157.78</v>
      </c>
      <c r="AP188" s="19">
        <v>262.02</v>
      </c>
      <c r="AQ188" s="19">
        <v>102.88</v>
      </c>
      <c r="AR188" s="19">
        <v>397.02</v>
      </c>
      <c r="AS188" s="19">
        <v>346.74</v>
      </c>
      <c r="AT188" s="19">
        <v>425.2</v>
      </c>
      <c r="AU188" s="19">
        <v>493.55</v>
      </c>
      <c r="AV188" s="19">
        <v>161.38999999999999</v>
      </c>
      <c r="AW188" s="19">
        <v>298.27</v>
      </c>
      <c r="AX188" s="19">
        <v>1432.15</v>
      </c>
      <c r="AY188" s="19">
        <v>0.81</v>
      </c>
      <c r="AZ188" s="19">
        <v>426.85</v>
      </c>
      <c r="BA188" s="19">
        <v>343.92</v>
      </c>
      <c r="BB188" s="19">
        <v>278.81</v>
      </c>
      <c r="BC188" s="19">
        <v>145.86000000000001</v>
      </c>
      <c r="BD188" s="19">
        <v>0.18</v>
      </c>
      <c r="BE188" s="19">
        <v>0.08</v>
      </c>
      <c r="BF188" s="19">
        <v>0.04</v>
      </c>
      <c r="BG188" s="19">
        <v>0.11</v>
      </c>
      <c r="BH188" s="19">
        <v>0.12</v>
      </c>
      <c r="BI188" s="19">
        <v>0.55000000000000004</v>
      </c>
      <c r="BJ188" s="19">
        <v>0</v>
      </c>
      <c r="BK188" s="19">
        <v>1.96</v>
      </c>
      <c r="BL188" s="19">
        <v>0</v>
      </c>
      <c r="BM188" s="19">
        <v>0.64</v>
      </c>
      <c r="BN188" s="19">
        <v>0.01</v>
      </c>
      <c r="BO188" s="19">
        <v>0.02</v>
      </c>
      <c r="BP188" s="19">
        <v>0</v>
      </c>
      <c r="BQ188" s="19">
        <v>0.1</v>
      </c>
      <c r="BR188" s="19">
        <v>0.18</v>
      </c>
      <c r="BS188" s="19">
        <v>1.99</v>
      </c>
      <c r="BT188" s="19">
        <v>0</v>
      </c>
      <c r="BU188" s="19">
        <v>0</v>
      </c>
      <c r="BV188" s="19">
        <v>1.95</v>
      </c>
      <c r="BW188" s="19">
        <v>0.56000000000000005</v>
      </c>
      <c r="BX188" s="19">
        <v>0</v>
      </c>
      <c r="BY188" s="19">
        <v>0</v>
      </c>
      <c r="BZ188" s="19">
        <v>0</v>
      </c>
      <c r="CA188" s="19">
        <v>0</v>
      </c>
      <c r="CB188" s="19">
        <v>429.65</v>
      </c>
      <c r="IV188"/>
      <c r="IW188"/>
      <c r="IX188"/>
      <c r="IY188"/>
      <c r="IZ188"/>
      <c r="JA188"/>
      <c r="JB188"/>
      <c r="JC188"/>
      <c r="JD188"/>
      <c r="JE188"/>
      <c r="JF188"/>
      <c r="JG188"/>
      <c r="JH188"/>
      <c r="JI188"/>
      <c r="JJ188"/>
      <c r="JK188"/>
      <c r="JL188"/>
      <c r="JM188"/>
      <c r="JN188"/>
      <c r="JO188"/>
      <c r="JP188"/>
      <c r="JQ188"/>
      <c r="JR188"/>
      <c r="JS188"/>
      <c r="JT188"/>
      <c r="JU188"/>
      <c r="JV188"/>
      <c r="JW188"/>
      <c r="JX188"/>
      <c r="JY188"/>
      <c r="JZ188"/>
      <c r="KA188"/>
      <c r="KB188"/>
      <c r="KC188"/>
      <c r="KD188"/>
      <c r="KE188"/>
      <c r="KF188"/>
      <c r="KG188"/>
      <c r="KH188"/>
      <c r="KI188"/>
      <c r="KJ188"/>
      <c r="KK188"/>
      <c r="KL188"/>
      <c r="KM188"/>
      <c r="KN188"/>
      <c r="KO188"/>
      <c r="KP188"/>
      <c r="KQ188"/>
      <c r="KR188"/>
      <c r="KS188"/>
      <c r="KT188"/>
      <c r="KU188"/>
      <c r="KV188"/>
      <c r="KW188"/>
      <c r="KX188"/>
      <c r="KY188"/>
      <c r="KZ188"/>
      <c r="LA188"/>
      <c r="LB188"/>
      <c r="LC188"/>
      <c r="LD188"/>
      <c r="LE188"/>
      <c r="LF188"/>
      <c r="LG188"/>
      <c r="LH188"/>
      <c r="LI188"/>
      <c r="LJ188"/>
      <c r="LK188"/>
      <c r="LL188"/>
      <c r="LM188"/>
      <c r="LN188"/>
      <c r="LO188"/>
      <c r="LP188"/>
      <c r="LQ188"/>
      <c r="LR188"/>
      <c r="LS188"/>
      <c r="LT188"/>
      <c r="LU188"/>
      <c r="LV188"/>
      <c r="LW188"/>
      <c r="LX188"/>
      <c r="LY188"/>
      <c r="LZ188"/>
      <c r="MA188"/>
      <c r="MB188"/>
      <c r="MC188"/>
      <c r="MD188"/>
      <c r="ME188"/>
      <c r="MF188"/>
      <c r="MG188"/>
      <c r="MH188"/>
      <c r="MI188"/>
      <c r="MJ188"/>
      <c r="MK188"/>
      <c r="ML188"/>
      <c r="MM188"/>
      <c r="MN188"/>
      <c r="MO188"/>
      <c r="MP188"/>
      <c r="MQ188"/>
      <c r="MR188"/>
      <c r="MS188"/>
      <c r="MT188"/>
      <c r="MU188"/>
      <c r="MV188"/>
      <c r="MW188"/>
      <c r="MX188"/>
      <c r="MY188"/>
      <c r="MZ188"/>
      <c r="NA188"/>
      <c r="NB188"/>
      <c r="NC188"/>
      <c r="ND188"/>
      <c r="NE188"/>
      <c r="NF188"/>
      <c r="NG188"/>
      <c r="NH188"/>
      <c r="NI188"/>
      <c r="NJ188"/>
      <c r="NK188"/>
      <c r="NL188"/>
      <c r="NM188"/>
      <c r="NN188"/>
      <c r="NO188"/>
      <c r="NP188"/>
      <c r="NQ188"/>
      <c r="NR188"/>
      <c r="NS188"/>
      <c r="NT188"/>
      <c r="NU188"/>
      <c r="NV188"/>
      <c r="NW188"/>
      <c r="NX188"/>
      <c r="NY188"/>
      <c r="NZ188"/>
      <c r="OA188"/>
      <c r="OB188"/>
      <c r="OC188"/>
      <c r="OD188"/>
      <c r="OE188"/>
      <c r="OF188"/>
      <c r="OG188"/>
      <c r="OH188"/>
      <c r="OI188"/>
      <c r="OJ188"/>
      <c r="OK188"/>
      <c r="OL188"/>
      <c r="OM188"/>
      <c r="ON188"/>
      <c r="OO188"/>
      <c r="OP188"/>
      <c r="OQ188"/>
      <c r="OR188"/>
      <c r="OS188"/>
      <c r="OT188"/>
      <c r="OU188"/>
      <c r="OV188"/>
      <c r="OW188"/>
      <c r="OX188"/>
      <c r="OY188"/>
      <c r="OZ188"/>
      <c r="PA188"/>
      <c r="PB188"/>
      <c r="PC188"/>
      <c r="PD188"/>
      <c r="PE188"/>
      <c r="PF188"/>
      <c r="PG188"/>
      <c r="PH188"/>
      <c r="PI188"/>
      <c r="PJ188"/>
      <c r="PK188"/>
      <c r="PL188"/>
      <c r="PM188"/>
      <c r="PN188"/>
      <c r="PO188"/>
      <c r="PP188"/>
      <c r="PQ188"/>
      <c r="PR188"/>
      <c r="PS188"/>
      <c r="PT188"/>
      <c r="PU188"/>
      <c r="PV188"/>
      <c r="PW188"/>
      <c r="PX188"/>
      <c r="PY188"/>
      <c r="PZ188"/>
      <c r="QA188"/>
      <c r="QB188"/>
      <c r="QC188"/>
      <c r="QD188"/>
      <c r="QE188"/>
      <c r="QF188"/>
      <c r="QG188"/>
      <c r="QH188"/>
      <c r="QI188"/>
      <c r="QJ188"/>
      <c r="QK188"/>
      <c r="QL188"/>
      <c r="QM188"/>
      <c r="QN188"/>
      <c r="QO188"/>
      <c r="QP188"/>
      <c r="QQ188"/>
      <c r="QR188"/>
      <c r="QS188"/>
      <c r="QT188"/>
      <c r="QU188"/>
      <c r="QV188"/>
      <c r="QW188"/>
      <c r="QX188"/>
      <c r="QY188"/>
      <c r="QZ188"/>
      <c r="RA188"/>
      <c r="RB188"/>
      <c r="RC188"/>
      <c r="RD188"/>
      <c r="RE188"/>
      <c r="RF188"/>
      <c r="RG188"/>
      <c r="RH188"/>
      <c r="RI188"/>
      <c r="RJ188"/>
      <c r="RK188"/>
      <c r="RL188"/>
      <c r="RM188"/>
      <c r="RN188"/>
      <c r="RO188"/>
      <c r="RP188"/>
      <c r="RQ188"/>
      <c r="RR188"/>
      <c r="RS188"/>
      <c r="RT188"/>
      <c r="RU188"/>
      <c r="RV188"/>
      <c r="RW188"/>
      <c r="RX188"/>
      <c r="RY188"/>
      <c r="RZ188"/>
      <c r="SA188"/>
      <c r="SB188"/>
      <c r="SC188"/>
      <c r="SD188"/>
      <c r="SE188"/>
      <c r="SF188"/>
      <c r="SG188"/>
      <c r="SH188"/>
      <c r="SI188"/>
      <c r="SJ188"/>
      <c r="SK188"/>
      <c r="SL188"/>
      <c r="SM188"/>
      <c r="SN188"/>
      <c r="SO188"/>
      <c r="SP188"/>
      <c r="SQ188"/>
      <c r="SR188"/>
      <c r="SS188"/>
      <c r="ST188"/>
      <c r="SU188"/>
      <c r="SV188"/>
      <c r="SW188"/>
      <c r="SX188"/>
      <c r="SY188"/>
      <c r="SZ188"/>
      <c r="TA188"/>
      <c r="TB188"/>
      <c r="TC188"/>
      <c r="TD188"/>
      <c r="TE188"/>
      <c r="TF188"/>
      <c r="TG188"/>
      <c r="TH188"/>
      <c r="TI188"/>
      <c r="TJ188"/>
      <c r="TK188"/>
      <c r="TL188"/>
      <c r="TM188"/>
      <c r="TN188"/>
      <c r="TO188"/>
      <c r="TP188"/>
      <c r="TQ188"/>
      <c r="TR188"/>
      <c r="TS188"/>
      <c r="TT188"/>
      <c r="TU188"/>
      <c r="TV188"/>
      <c r="TW188"/>
      <c r="TX188"/>
      <c r="TY188"/>
      <c r="TZ188"/>
      <c r="UA188"/>
      <c r="UB188"/>
      <c r="UC188"/>
      <c r="UD188"/>
      <c r="UE188"/>
      <c r="UF188"/>
      <c r="UG188"/>
      <c r="UH188"/>
      <c r="UI188"/>
      <c r="UJ188"/>
      <c r="UK188"/>
      <c r="UL188"/>
      <c r="UM188"/>
      <c r="UN188"/>
      <c r="UO188"/>
      <c r="UP188"/>
      <c r="UQ188"/>
      <c r="UR188"/>
      <c r="US188"/>
      <c r="UT188"/>
      <c r="UU188"/>
      <c r="UV188"/>
      <c r="UW188"/>
      <c r="UX188"/>
      <c r="UY188"/>
      <c r="UZ188"/>
      <c r="VA188"/>
      <c r="VB188"/>
      <c r="VC188"/>
      <c r="VD188"/>
      <c r="VE188"/>
      <c r="VF188"/>
      <c r="VG188"/>
      <c r="VH188"/>
      <c r="VI188"/>
      <c r="VJ188"/>
      <c r="VK188"/>
      <c r="VL188"/>
      <c r="VM188"/>
      <c r="VN188"/>
      <c r="VO188"/>
      <c r="VP188"/>
      <c r="VQ188"/>
      <c r="VR188"/>
      <c r="VS188"/>
      <c r="VT188"/>
      <c r="VU188"/>
      <c r="VV188"/>
      <c r="VW188"/>
      <c r="VX188"/>
      <c r="VY188"/>
      <c r="VZ188"/>
      <c r="WA188"/>
      <c r="WB188"/>
      <c r="WC188"/>
      <c r="WD188"/>
      <c r="WE188"/>
      <c r="WF188"/>
      <c r="WG188"/>
    </row>
    <row r="189" spans="1:605" ht="12.75" customHeight="1">
      <c r="B189" s="7" t="s">
        <v>96</v>
      </c>
    </row>
    <row r="190" spans="1:605" s="12" customFormat="1" ht="12.75" customHeight="1">
      <c r="A190" s="9" t="str">
        <f>"20/1"</f>
        <v>20/1</v>
      </c>
      <c r="B190" s="10" t="s">
        <v>158</v>
      </c>
      <c r="C190" s="11" t="str">
        <f>"60"</f>
        <v>60</v>
      </c>
      <c r="D190" s="11">
        <v>0.61</v>
      </c>
      <c r="E190" s="11">
        <v>0</v>
      </c>
      <c r="F190" s="11">
        <v>3.64</v>
      </c>
      <c r="G190" s="11">
        <v>3.64</v>
      </c>
      <c r="H190" s="11">
        <v>2.87</v>
      </c>
      <c r="I190" s="25">
        <v>46.052277600000004</v>
      </c>
      <c r="J190" s="11">
        <v>0.45</v>
      </c>
      <c r="K190" s="11">
        <v>2.34</v>
      </c>
      <c r="L190" s="11">
        <v>0</v>
      </c>
      <c r="M190" s="11">
        <v>0</v>
      </c>
      <c r="N190" s="11">
        <v>1.93</v>
      </c>
      <c r="O190" s="11">
        <v>0.17</v>
      </c>
      <c r="P190" s="11">
        <v>0.77</v>
      </c>
      <c r="Q190" s="11">
        <v>0</v>
      </c>
      <c r="R190" s="11">
        <v>0</v>
      </c>
      <c r="S190" s="11">
        <v>0.44</v>
      </c>
      <c r="T190" s="11">
        <v>0.68</v>
      </c>
      <c r="U190" s="11">
        <v>115.47</v>
      </c>
      <c r="V190" s="11">
        <v>160.32</v>
      </c>
      <c r="W190" s="11">
        <v>8.82</v>
      </c>
      <c r="X190" s="11">
        <v>11.12</v>
      </c>
      <c r="Y190" s="11">
        <v>14.66</v>
      </c>
      <c r="Z190" s="11">
        <v>0.51</v>
      </c>
      <c r="AA190" s="11">
        <v>0</v>
      </c>
      <c r="AB190" s="11">
        <v>442.18</v>
      </c>
      <c r="AC190" s="11">
        <v>75.010000000000005</v>
      </c>
      <c r="AD190" s="11">
        <v>1.98</v>
      </c>
      <c r="AE190" s="11">
        <v>0.03</v>
      </c>
      <c r="AF190" s="11">
        <v>0.02</v>
      </c>
      <c r="AG190" s="11">
        <v>0.28000000000000003</v>
      </c>
      <c r="AH190" s="11">
        <v>0.39</v>
      </c>
      <c r="AI190" s="11">
        <v>13.82</v>
      </c>
      <c r="AJ190" s="12">
        <v>0</v>
      </c>
      <c r="AK190" s="12">
        <v>13.27</v>
      </c>
      <c r="AL190" s="12">
        <v>14.37</v>
      </c>
      <c r="AM190" s="12">
        <v>19.899999999999999</v>
      </c>
      <c r="AN190" s="12">
        <v>22.11</v>
      </c>
      <c r="AO190" s="12">
        <v>3.87</v>
      </c>
      <c r="AP190" s="12">
        <v>16.03</v>
      </c>
      <c r="AQ190" s="12">
        <v>4.42</v>
      </c>
      <c r="AR190" s="12">
        <v>13.82</v>
      </c>
      <c r="AS190" s="12">
        <v>14.92</v>
      </c>
      <c r="AT190" s="12">
        <v>12.71</v>
      </c>
      <c r="AU190" s="12">
        <v>76.28</v>
      </c>
      <c r="AV190" s="12">
        <v>8.84</v>
      </c>
      <c r="AW190" s="12">
        <v>11.05</v>
      </c>
      <c r="AX190" s="12">
        <v>284.10000000000002</v>
      </c>
      <c r="AY190" s="12">
        <v>0</v>
      </c>
      <c r="AZ190" s="12">
        <v>10.5</v>
      </c>
      <c r="BA190" s="12">
        <v>14.37</v>
      </c>
      <c r="BB190" s="12">
        <v>13.82</v>
      </c>
      <c r="BC190" s="12">
        <v>2.76</v>
      </c>
      <c r="BD190" s="12">
        <v>0</v>
      </c>
      <c r="BE190" s="12">
        <v>0</v>
      </c>
      <c r="BF190" s="12">
        <v>0</v>
      </c>
      <c r="BG190" s="12">
        <v>0</v>
      </c>
      <c r="BH190" s="12">
        <v>0</v>
      </c>
      <c r="BI190" s="12">
        <v>0</v>
      </c>
      <c r="BJ190" s="12">
        <v>0</v>
      </c>
      <c r="BK190" s="12">
        <v>0.22</v>
      </c>
      <c r="BL190" s="12">
        <v>0</v>
      </c>
      <c r="BM190" s="12">
        <v>0.14000000000000001</v>
      </c>
      <c r="BN190" s="12">
        <v>0.01</v>
      </c>
      <c r="BO190" s="12">
        <v>0.02</v>
      </c>
      <c r="BP190" s="12">
        <v>0</v>
      </c>
      <c r="BQ190" s="12">
        <v>0</v>
      </c>
      <c r="BR190" s="12">
        <v>0</v>
      </c>
      <c r="BS190" s="12">
        <v>0.84</v>
      </c>
      <c r="BT190" s="12">
        <v>0</v>
      </c>
      <c r="BU190" s="12">
        <v>0</v>
      </c>
      <c r="BV190" s="12">
        <v>2.08</v>
      </c>
      <c r="BW190" s="12">
        <v>0</v>
      </c>
      <c r="BX190" s="12">
        <v>0</v>
      </c>
      <c r="BY190" s="12">
        <v>0</v>
      </c>
      <c r="BZ190" s="12">
        <v>0</v>
      </c>
      <c r="CA190" s="12">
        <v>0</v>
      </c>
      <c r="CB190" s="12">
        <v>51.89</v>
      </c>
      <c r="IV190"/>
      <c r="IW190"/>
      <c r="IX190"/>
      <c r="IY190"/>
      <c r="IZ190"/>
      <c r="JA190"/>
      <c r="JB190"/>
      <c r="JC190"/>
      <c r="JD190"/>
      <c r="JE190"/>
      <c r="JF190"/>
      <c r="JG190"/>
      <c r="JH190"/>
      <c r="JI190"/>
      <c r="JJ190"/>
      <c r="JK190"/>
      <c r="JL190"/>
      <c r="JM190"/>
      <c r="JN190"/>
      <c r="JO190"/>
      <c r="JP190"/>
      <c r="JQ190"/>
      <c r="JR190"/>
      <c r="JS190"/>
      <c r="JT190"/>
      <c r="JU190"/>
      <c r="JV190"/>
      <c r="JW190"/>
      <c r="JX190"/>
      <c r="JY190"/>
      <c r="JZ190"/>
      <c r="KA190"/>
      <c r="KB190"/>
      <c r="KC190"/>
      <c r="KD190"/>
      <c r="KE190"/>
      <c r="KF190"/>
      <c r="KG190"/>
      <c r="KH190"/>
      <c r="KI190"/>
      <c r="KJ190"/>
      <c r="KK190"/>
      <c r="KL190"/>
      <c r="KM190"/>
      <c r="KN190"/>
      <c r="KO190"/>
      <c r="KP190"/>
      <c r="KQ190"/>
      <c r="KR190"/>
      <c r="KS190"/>
      <c r="KT190"/>
      <c r="KU190"/>
      <c r="KV190"/>
      <c r="KW190"/>
      <c r="KX190"/>
      <c r="KY190"/>
      <c r="KZ190"/>
      <c r="LA190"/>
      <c r="LB190"/>
      <c r="LC190"/>
      <c r="LD190"/>
      <c r="LE190"/>
      <c r="LF190"/>
      <c r="LG190"/>
      <c r="LH190"/>
      <c r="LI190"/>
      <c r="LJ190"/>
      <c r="LK190"/>
      <c r="LL190"/>
      <c r="LM190"/>
      <c r="LN190"/>
      <c r="LO190"/>
      <c r="LP190"/>
      <c r="LQ190"/>
      <c r="LR190"/>
      <c r="LS190"/>
      <c r="LT190"/>
      <c r="LU190"/>
      <c r="LV190"/>
      <c r="LW190"/>
      <c r="LX190"/>
      <c r="LY190"/>
      <c r="LZ190"/>
      <c r="MA190"/>
      <c r="MB190"/>
      <c r="MC190"/>
      <c r="MD190"/>
      <c r="ME190"/>
      <c r="MF190"/>
      <c r="MG190"/>
      <c r="MH190"/>
      <c r="MI190"/>
      <c r="MJ190"/>
      <c r="MK190"/>
      <c r="ML190"/>
      <c r="MM190"/>
      <c r="MN190"/>
      <c r="MO190"/>
      <c r="MP190"/>
      <c r="MQ190"/>
      <c r="MR190"/>
      <c r="MS190"/>
      <c r="MT190"/>
      <c r="MU190"/>
      <c r="MV190"/>
      <c r="MW190"/>
      <c r="MX190"/>
      <c r="MY190"/>
      <c r="MZ190"/>
      <c r="NA190"/>
      <c r="NB190"/>
      <c r="NC190"/>
      <c r="ND190"/>
      <c r="NE190"/>
      <c r="NF190"/>
      <c r="NG190"/>
      <c r="NH190"/>
      <c r="NI190"/>
      <c r="NJ190"/>
      <c r="NK190"/>
      <c r="NL190"/>
      <c r="NM190"/>
      <c r="NN190"/>
      <c r="NO190"/>
      <c r="NP190"/>
      <c r="NQ190"/>
      <c r="NR190"/>
      <c r="NS190"/>
      <c r="NT190"/>
      <c r="NU190"/>
      <c r="NV190"/>
      <c r="NW190"/>
      <c r="NX190"/>
      <c r="NY190"/>
      <c r="NZ190"/>
      <c r="OA190"/>
      <c r="OB190"/>
      <c r="OC190"/>
      <c r="OD190"/>
      <c r="OE190"/>
      <c r="OF190"/>
      <c r="OG190"/>
      <c r="OH190"/>
      <c r="OI190"/>
      <c r="OJ190"/>
      <c r="OK190"/>
      <c r="OL190"/>
      <c r="OM190"/>
      <c r="ON190"/>
      <c r="OO190"/>
      <c r="OP190"/>
      <c r="OQ190"/>
      <c r="OR190"/>
      <c r="OS190"/>
      <c r="OT190"/>
      <c r="OU190"/>
      <c r="OV190"/>
      <c r="OW190"/>
      <c r="OX190"/>
      <c r="OY190"/>
      <c r="OZ190"/>
      <c r="PA190"/>
      <c r="PB190"/>
      <c r="PC190"/>
      <c r="PD190"/>
      <c r="PE190"/>
      <c r="PF190"/>
      <c r="PG190"/>
      <c r="PH190"/>
      <c r="PI190"/>
      <c r="PJ190"/>
      <c r="PK190"/>
      <c r="PL190"/>
      <c r="PM190"/>
      <c r="PN190"/>
      <c r="PO190"/>
      <c r="PP190"/>
      <c r="PQ190"/>
      <c r="PR190"/>
      <c r="PS190"/>
      <c r="PT190"/>
      <c r="PU190"/>
      <c r="PV190"/>
      <c r="PW190"/>
      <c r="PX190"/>
      <c r="PY190"/>
      <c r="PZ190"/>
      <c r="QA190"/>
      <c r="QB190"/>
      <c r="QC190"/>
      <c r="QD190"/>
      <c r="QE190"/>
      <c r="QF190"/>
      <c r="QG190"/>
      <c r="QH190"/>
      <c r="QI190"/>
      <c r="QJ190"/>
      <c r="QK190"/>
      <c r="QL190"/>
      <c r="QM190"/>
      <c r="QN190"/>
      <c r="QO190"/>
      <c r="QP190"/>
      <c r="QQ190"/>
      <c r="QR190"/>
      <c r="QS190"/>
      <c r="QT190"/>
      <c r="QU190"/>
      <c r="QV190"/>
      <c r="QW190"/>
      <c r="QX190"/>
      <c r="QY190"/>
      <c r="QZ190"/>
      <c r="RA190"/>
      <c r="RB190"/>
      <c r="RC190"/>
      <c r="RD190"/>
      <c r="RE190"/>
      <c r="RF190"/>
      <c r="RG190"/>
      <c r="RH190"/>
      <c r="RI190"/>
      <c r="RJ190"/>
      <c r="RK190"/>
      <c r="RL190"/>
      <c r="RM190"/>
      <c r="RN190"/>
      <c r="RO190"/>
      <c r="RP190"/>
      <c r="RQ190"/>
      <c r="RR190"/>
      <c r="RS190"/>
      <c r="RT190"/>
      <c r="RU190"/>
      <c r="RV190"/>
      <c r="RW190"/>
      <c r="RX190"/>
      <c r="RY190"/>
      <c r="RZ190"/>
      <c r="SA190"/>
      <c r="SB190"/>
      <c r="SC190"/>
      <c r="SD190"/>
      <c r="SE190"/>
      <c r="SF190"/>
      <c r="SG190"/>
      <c r="SH190"/>
      <c r="SI190"/>
      <c r="SJ190"/>
      <c r="SK190"/>
      <c r="SL190"/>
      <c r="SM190"/>
      <c r="SN190"/>
      <c r="SO190"/>
      <c r="SP190"/>
      <c r="SQ190"/>
      <c r="SR190"/>
      <c r="SS190"/>
      <c r="ST190"/>
      <c r="SU190"/>
      <c r="SV190"/>
      <c r="SW190"/>
      <c r="SX190"/>
      <c r="SY190"/>
      <c r="SZ190"/>
      <c r="TA190"/>
      <c r="TB190"/>
      <c r="TC190"/>
      <c r="TD190"/>
      <c r="TE190"/>
      <c r="TF190"/>
      <c r="TG190"/>
      <c r="TH190"/>
      <c r="TI190"/>
      <c r="TJ190"/>
      <c r="TK190"/>
      <c r="TL190"/>
      <c r="TM190"/>
      <c r="TN190"/>
      <c r="TO190"/>
      <c r="TP190"/>
      <c r="TQ190"/>
      <c r="TR190"/>
      <c r="TS190"/>
      <c r="TT190"/>
      <c r="TU190"/>
      <c r="TV190"/>
      <c r="TW190"/>
      <c r="TX190"/>
      <c r="TY190"/>
      <c r="TZ190"/>
      <c r="UA190"/>
      <c r="UB190"/>
      <c r="UC190"/>
      <c r="UD190"/>
      <c r="UE190"/>
      <c r="UF190"/>
      <c r="UG190"/>
      <c r="UH190"/>
      <c r="UI190"/>
      <c r="UJ190"/>
      <c r="UK190"/>
      <c r="UL190"/>
      <c r="UM190"/>
      <c r="UN190"/>
      <c r="UO190"/>
      <c r="UP190"/>
      <c r="UQ190"/>
      <c r="UR190"/>
      <c r="US190"/>
      <c r="UT190"/>
      <c r="UU190"/>
      <c r="UV190"/>
      <c r="UW190"/>
      <c r="UX190"/>
      <c r="UY190"/>
      <c r="UZ190"/>
      <c r="VA190"/>
      <c r="VB190"/>
      <c r="VC190"/>
      <c r="VD190"/>
      <c r="VE190"/>
      <c r="VF190"/>
      <c r="VG190"/>
      <c r="VH190"/>
      <c r="VI190"/>
      <c r="VJ190"/>
      <c r="VK190"/>
      <c r="VL190"/>
      <c r="VM190"/>
      <c r="VN190"/>
      <c r="VO190"/>
      <c r="VP190"/>
      <c r="VQ190"/>
      <c r="VR190"/>
      <c r="VS190"/>
      <c r="VT190"/>
      <c r="VU190"/>
      <c r="VV190"/>
      <c r="VW190"/>
      <c r="VX190"/>
      <c r="VY190"/>
      <c r="VZ190"/>
      <c r="WA190"/>
      <c r="WB190"/>
      <c r="WC190"/>
      <c r="WD190"/>
      <c r="WE190"/>
      <c r="WF190"/>
      <c r="WG190"/>
    </row>
    <row r="191" spans="1:605" s="12" customFormat="1" ht="12.75" customHeight="1">
      <c r="A191" s="9" t="str">
        <f>"4/2"</f>
        <v>4/2</v>
      </c>
      <c r="B191" s="10" t="s">
        <v>159</v>
      </c>
      <c r="C191" s="11" t="str">
        <f>"250"</f>
        <v>250</v>
      </c>
      <c r="D191" s="11">
        <v>2.1800000000000002</v>
      </c>
      <c r="E191" s="11">
        <v>0</v>
      </c>
      <c r="F191" s="11">
        <v>5.47</v>
      </c>
      <c r="G191" s="11">
        <v>5.27</v>
      </c>
      <c r="H191" s="11">
        <v>17.260000000000002</v>
      </c>
      <c r="I191" s="25">
        <v>121.44996759999999</v>
      </c>
      <c r="J191" s="11">
        <v>1.24</v>
      </c>
      <c r="K191" s="11">
        <v>3.25</v>
      </c>
      <c r="L191" s="11">
        <v>0</v>
      </c>
      <c r="M191" s="11">
        <v>0</v>
      </c>
      <c r="N191" s="11">
        <v>8.6</v>
      </c>
      <c r="O191" s="11">
        <v>6.07</v>
      </c>
      <c r="P191" s="11">
        <v>2.59</v>
      </c>
      <c r="Q191" s="11">
        <v>0</v>
      </c>
      <c r="R191" s="11">
        <v>0</v>
      </c>
      <c r="S191" s="11">
        <v>0.26</v>
      </c>
      <c r="T191" s="11">
        <v>1.89</v>
      </c>
      <c r="U191" s="11">
        <v>231.32</v>
      </c>
      <c r="V191" s="11">
        <v>428.47</v>
      </c>
      <c r="W191" s="11">
        <v>37.43</v>
      </c>
      <c r="X191" s="11">
        <v>26.73</v>
      </c>
      <c r="Y191" s="11">
        <v>61.15</v>
      </c>
      <c r="Z191" s="11">
        <v>1.32</v>
      </c>
      <c r="AA191" s="11">
        <v>3.78</v>
      </c>
      <c r="AB191" s="11">
        <v>974.33</v>
      </c>
      <c r="AC191" s="11">
        <v>209.38</v>
      </c>
      <c r="AD191" s="11">
        <v>2.39</v>
      </c>
      <c r="AE191" s="11">
        <v>0.06</v>
      </c>
      <c r="AF191" s="11">
        <v>0.06</v>
      </c>
      <c r="AG191" s="11">
        <v>0.66</v>
      </c>
      <c r="AH191" s="11">
        <v>1.26</v>
      </c>
      <c r="AI191" s="11">
        <v>6.82</v>
      </c>
      <c r="AJ191" s="12">
        <v>0</v>
      </c>
      <c r="AK191" s="12">
        <v>108.66</v>
      </c>
      <c r="AL191" s="12">
        <v>103.47</v>
      </c>
      <c r="AM191" s="12">
        <v>164.61</v>
      </c>
      <c r="AN191" s="12">
        <v>184.63</v>
      </c>
      <c r="AO191" s="12">
        <v>47.93</v>
      </c>
      <c r="AP191" s="12">
        <v>103.38</v>
      </c>
      <c r="AQ191" s="12">
        <v>30.59</v>
      </c>
      <c r="AR191" s="12">
        <v>95.4</v>
      </c>
      <c r="AS191" s="12">
        <v>121.6</v>
      </c>
      <c r="AT191" s="12">
        <v>179.38</v>
      </c>
      <c r="AU191" s="12">
        <v>358.69</v>
      </c>
      <c r="AV191" s="12">
        <v>58.35</v>
      </c>
      <c r="AW191" s="12">
        <v>101.68</v>
      </c>
      <c r="AX191" s="12">
        <v>479.47</v>
      </c>
      <c r="AY191" s="12">
        <v>0</v>
      </c>
      <c r="AZ191" s="12">
        <v>95.34</v>
      </c>
      <c r="BA191" s="12">
        <v>105.72</v>
      </c>
      <c r="BB191" s="12">
        <v>86.6</v>
      </c>
      <c r="BC191" s="12">
        <v>33.36</v>
      </c>
      <c r="BD191" s="12">
        <v>0</v>
      </c>
      <c r="BE191" s="12">
        <v>0</v>
      </c>
      <c r="BF191" s="12">
        <v>0</v>
      </c>
      <c r="BG191" s="12">
        <v>0</v>
      </c>
      <c r="BH191" s="12">
        <v>0</v>
      </c>
      <c r="BI191" s="12">
        <v>0</v>
      </c>
      <c r="BJ191" s="12">
        <v>0</v>
      </c>
      <c r="BK191" s="12">
        <v>0.3</v>
      </c>
      <c r="BL191" s="12">
        <v>0</v>
      </c>
      <c r="BM191" s="12">
        <v>0.19</v>
      </c>
      <c r="BN191" s="12">
        <v>0.01</v>
      </c>
      <c r="BO191" s="12">
        <v>0.03</v>
      </c>
      <c r="BP191" s="12">
        <v>0</v>
      </c>
      <c r="BQ191" s="12">
        <v>0</v>
      </c>
      <c r="BR191" s="12">
        <v>0</v>
      </c>
      <c r="BS191" s="12">
        <v>1.1100000000000001</v>
      </c>
      <c r="BT191" s="12">
        <v>0</v>
      </c>
      <c r="BU191" s="12">
        <v>0</v>
      </c>
      <c r="BV191" s="12">
        <v>2.99</v>
      </c>
      <c r="BW191" s="12">
        <v>0</v>
      </c>
      <c r="BX191" s="12">
        <v>0</v>
      </c>
      <c r="BY191" s="12">
        <v>0</v>
      </c>
      <c r="BZ191" s="12">
        <v>0</v>
      </c>
      <c r="CA191" s="12">
        <v>0</v>
      </c>
      <c r="CB191" s="12">
        <v>314.85000000000002</v>
      </c>
      <c r="IV191"/>
      <c r="IW191"/>
      <c r="IX191"/>
      <c r="IY191"/>
      <c r="IZ191"/>
      <c r="JA191"/>
      <c r="JB191"/>
      <c r="JC191"/>
      <c r="JD191"/>
      <c r="JE191"/>
      <c r="JF191"/>
      <c r="JG191"/>
      <c r="JH191"/>
      <c r="JI191"/>
      <c r="JJ191"/>
      <c r="JK191"/>
      <c r="JL191"/>
      <c r="JM191"/>
      <c r="JN191"/>
      <c r="JO191"/>
      <c r="JP191"/>
      <c r="JQ191"/>
      <c r="JR191"/>
      <c r="JS191"/>
      <c r="JT191"/>
      <c r="JU191"/>
      <c r="JV191"/>
      <c r="JW191"/>
      <c r="JX191"/>
      <c r="JY191"/>
      <c r="JZ191"/>
      <c r="KA191"/>
      <c r="KB191"/>
      <c r="KC191"/>
      <c r="KD191"/>
      <c r="KE191"/>
      <c r="KF191"/>
      <c r="KG191"/>
      <c r="KH191"/>
      <c r="KI191"/>
      <c r="KJ191"/>
      <c r="KK191"/>
      <c r="KL191"/>
      <c r="KM191"/>
      <c r="KN191"/>
      <c r="KO191"/>
      <c r="KP191"/>
      <c r="KQ191"/>
      <c r="KR191"/>
      <c r="KS191"/>
      <c r="KT191"/>
      <c r="KU191"/>
      <c r="KV191"/>
      <c r="KW191"/>
      <c r="KX191"/>
      <c r="KY191"/>
      <c r="KZ191"/>
      <c r="LA191"/>
      <c r="LB191"/>
      <c r="LC191"/>
      <c r="LD191"/>
      <c r="LE191"/>
      <c r="LF191"/>
      <c r="LG191"/>
      <c r="LH191"/>
      <c r="LI191"/>
      <c r="LJ191"/>
      <c r="LK191"/>
      <c r="LL191"/>
      <c r="LM191"/>
      <c r="LN191"/>
      <c r="LO191"/>
      <c r="LP191"/>
      <c r="LQ191"/>
      <c r="LR191"/>
      <c r="LS191"/>
      <c r="LT191"/>
      <c r="LU191"/>
      <c r="LV191"/>
      <c r="LW191"/>
      <c r="LX191"/>
      <c r="LY191"/>
      <c r="LZ191"/>
      <c r="MA191"/>
      <c r="MB191"/>
      <c r="MC191"/>
      <c r="MD191"/>
      <c r="ME191"/>
      <c r="MF191"/>
      <c r="MG191"/>
      <c r="MH191"/>
      <c r="MI191"/>
      <c r="MJ191"/>
      <c r="MK191"/>
      <c r="ML191"/>
      <c r="MM191"/>
      <c r="MN191"/>
      <c r="MO191"/>
      <c r="MP191"/>
      <c r="MQ191"/>
      <c r="MR191"/>
      <c r="MS191"/>
      <c r="MT191"/>
      <c r="MU191"/>
      <c r="MV191"/>
      <c r="MW191"/>
      <c r="MX191"/>
      <c r="MY191"/>
      <c r="MZ191"/>
      <c r="NA191"/>
      <c r="NB191"/>
      <c r="NC191"/>
      <c r="ND191"/>
      <c r="NE191"/>
      <c r="NF191"/>
      <c r="NG191"/>
      <c r="NH191"/>
      <c r="NI191"/>
      <c r="NJ191"/>
      <c r="NK191"/>
      <c r="NL191"/>
      <c r="NM191"/>
      <c r="NN191"/>
      <c r="NO191"/>
      <c r="NP191"/>
      <c r="NQ191"/>
      <c r="NR191"/>
      <c r="NS191"/>
      <c r="NT191"/>
      <c r="NU191"/>
      <c r="NV191"/>
      <c r="NW191"/>
      <c r="NX191"/>
      <c r="NY191"/>
      <c r="NZ191"/>
      <c r="OA191"/>
      <c r="OB191"/>
      <c r="OC191"/>
      <c r="OD191"/>
      <c r="OE191"/>
      <c r="OF191"/>
      <c r="OG191"/>
      <c r="OH191"/>
      <c r="OI191"/>
      <c r="OJ191"/>
      <c r="OK191"/>
      <c r="OL191"/>
      <c r="OM191"/>
      <c r="ON191"/>
      <c r="OO191"/>
      <c r="OP191"/>
      <c r="OQ191"/>
      <c r="OR191"/>
      <c r="OS191"/>
      <c r="OT191"/>
      <c r="OU191"/>
      <c r="OV191"/>
      <c r="OW191"/>
      <c r="OX191"/>
      <c r="OY191"/>
      <c r="OZ191"/>
      <c r="PA191"/>
      <c r="PB191"/>
      <c r="PC191"/>
      <c r="PD191"/>
      <c r="PE191"/>
      <c r="PF191"/>
      <c r="PG191"/>
      <c r="PH191"/>
      <c r="PI191"/>
      <c r="PJ191"/>
      <c r="PK191"/>
      <c r="PL191"/>
      <c r="PM191"/>
      <c r="PN191"/>
      <c r="PO191"/>
      <c r="PP191"/>
      <c r="PQ191"/>
      <c r="PR191"/>
      <c r="PS191"/>
      <c r="PT191"/>
      <c r="PU191"/>
      <c r="PV191"/>
      <c r="PW191"/>
      <c r="PX191"/>
      <c r="PY191"/>
      <c r="PZ191"/>
      <c r="QA191"/>
      <c r="QB191"/>
      <c r="QC191"/>
      <c r="QD191"/>
      <c r="QE191"/>
      <c r="QF191"/>
      <c r="QG191"/>
      <c r="QH191"/>
      <c r="QI191"/>
      <c r="QJ191"/>
      <c r="QK191"/>
      <c r="QL191"/>
      <c r="QM191"/>
      <c r="QN191"/>
      <c r="QO191"/>
      <c r="QP191"/>
      <c r="QQ191"/>
      <c r="QR191"/>
      <c r="QS191"/>
      <c r="QT191"/>
      <c r="QU191"/>
      <c r="QV191"/>
      <c r="QW191"/>
      <c r="QX191"/>
      <c r="QY191"/>
      <c r="QZ191"/>
      <c r="RA191"/>
      <c r="RB191"/>
      <c r="RC191"/>
      <c r="RD191"/>
      <c r="RE191"/>
      <c r="RF191"/>
      <c r="RG191"/>
      <c r="RH191"/>
      <c r="RI191"/>
      <c r="RJ191"/>
      <c r="RK191"/>
      <c r="RL191"/>
      <c r="RM191"/>
      <c r="RN191"/>
      <c r="RO191"/>
      <c r="RP191"/>
      <c r="RQ191"/>
      <c r="RR191"/>
      <c r="RS191"/>
      <c r="RT191"/>
      <c r="RU191"/>
      <c r="RV191"/>
      <c r="RW191"/>
      <c r="RX191"/>
      <c r="RY191"/>
      <c r="RZ191"/>
      <c r="SA191"/>
      <c r="SB191"/>
      <c r="SC191"/>
      <c r="SD191"/>
      <c r="SE191"/>
      <c r="SF191"/>
      <c r="SG191"/>
      <c r="SH191"/>
      <c r="SI191"/>
      <c r="SJ191"/>
      <c r="SK191"/>
      <c r="SL191"/>
      <c r="SM191"/>
      <c r="SN191"/>
      <c r="SO191"/>
      <c r="SP191"/>
      <c r="SQ191"/>
      <c r="SR191"/>
      <c r="SS191"/>
      <c r="ST191"/>
      <c r="SU191"/>
      <c r="SV191"/>
      <c r="SW191"/>
      <c r="SX191"/>
      <c r="SY191"/>
      <c r="SZ191"/>
      <c r="TA191"/>
      <c r="TB191"/>
      <c r="TC191"/>
      <c r="TD191"/>
      <c r="TE191"/>
      <c r="TF191"/>
      <c r="TG191"/>
      <c r="TH191"/>
      <c r="TI191"/>
      <c r="TJ191"/>
      <c r="TK191"/>
      <c r="TL191"/>
      <c r="TM191"/>
      <c r="TN191"/>
      <c r="TO191"/>
      <c r="TP191"/>
      <c r="TQ191"/>
      <c r="TR191"/>
      <c r="TS191"/>
      <c r="TT191"/>
      <c r="TU191"/>
      <c r="TV191"/>
      <c r="TW191"/>
      <c r="TX191"/>
      <c r="TY191"/>
      <c r="TZ191"/>
      <c r="UA191"/>
      <c r="UB191"/>
      <c r="UC191"/>
      <c r="UD191"/>
      <c r="UE191"/>
      <c r="UF191"/>
      <c r="UG191"/>
      <c r="UH191"/>
      <c r="UI191"/>
      <c r="UJ191"/>
      <c r="UK191"/>
      <c r="UL191"/>
      <c r="UM191"/>
      <c r="UN191"/>
      <c r="UO191"/>
      <c r="UP191"/>
      <c r="UQ191"/>
      <c r="UR191"/>
      <c r="US191"/>
      <c r="UT191"/>
      <c r="UU191"/>
      <c r="UV191"/>
      <c r="UW191"/>
      <c r="UX191"/>
      <c r="UY191"/>
      <c r="UZ191"/>
      <c r="VA191"/>
      <c r="VB191"/>
      <c r="VC191"/>
      <c r="VD191"/>
      <c r="VE191"/>
      <c r="VF191"/>
      <c r="VG191"/>
      <c r="VH191"/>
      <c r="VI191"/>
      <c r="VJ191"/>
      <c r="VK191"/>
      <c r="VL191"/>
      <c r="VM191"/>
      <c r="VN191"/>
      <c r="VO191"/>
      <c r="VP191"/>
      <c r="VQ191"/>
      <c r="VR191"/>
      <c r="VS191"/>
      <c r="VT191"/>
      <c r="VU191"/>
      <c r="VV191"/>
      <c r="VW191"/>
      <c r="VX191"/>
      <c r="VY191"/>
      <c r="VZ191"/>
      <c r="WA191"/>
      <c r="WB191"/>
      <c r="WC191"/>
      <c r="WD191"/>
      <c r="WE191"/>
      <c r="WF191"/>
      <c r="WG191"/>
    </row>
    <row r="192" spans="1:605" s="12" customFormat="1" ht="12.75" customHeight="1">
      <c r="A192" s="9" t="str">
        <f>"7/8"</f>
        <v>7/8</v>
      </c>
      <c r="B192" s="10" t="s">
        <v>160</v>
      </c>
      <c r="C192" s="11" t="str">
        <f>"90"</f>
        <v>90</v>
      </c>
      <c r="D192" s="11">
        <v>14.52</v>
      </c>
      <c r="E192" s="11">
        <v>14</v>
      </c>
      <c r="F192" s="11">
        <v>15.48</v>
      </c>
      <c r="G192" s="11">
        <v>0.06</v>
      </c>
      <c r="H192" s="11">
        <v>5.94</v>
      </c>
      <c r="I192" s="25">
        <v>220.45949999999999</v>
      </c>
      <c r="J192" s="11">
        <v>8.14</v>
      </c>
      <c r="K192" s="11">
        <v>0.1</v>
      </c>
      <c r="L192" s="11">
        <v>0</v>
      </c>
      <c r="M192" s="11">
        <v>0</v>
      </c>
      <c r="N192" s="11">
        <v>2.58</v>
      </c>
      <c r="O192" s="11">
        <v>3.06</v>
      </c>
      <c r="P192" s="11">
        <v>0.28999999999999998</v>
      </c>
      <c r="Q192" s="11">
        <v>0</v>
      </c>
      <c r="R192" s="11">
        <v>0</v>
      </c>
      <c r="S192" s="11">
        <v>0.05</v>
      </c>
      <c r="T192" s="11">
        <v>1.54</v>
      </c>
      <c r="U192" s="11">
        <v>232.26</v>
      </c>
      <c r="V192" s="11">
        <v>299.42</v>
      </c>
      <c r="W192" s="11">
        <v>62.15</v>
      </c>
      <c r="X192" s="11">
        <v>22.41</v>
      </c>
      <c r="Y192" s="11">
        <v>174.83</v>
      </c>
      <c r="Z192" s="11">
        <v>2</v>
      </c>
      <c r="AA192" s="11">
        <v>22.95</v>
      </c>
      <c r="AB192" s="11">
        <v>15.3</v>
      </c>
      <c r="AC192" s="11">
        <v>30.15</v>
      </c>
      <c r="AD192" s="11">
        <v>0.41</v>
      </c>
      <c r="AE192" s="11">
        <v>0.05</v>
      </c>
      <c r="AF192" s="11">
        <v>0.15</v>
      </c>
      <c r="AG192" s="11">
        <v>2.97</v>
      </c>
      <c r="AH192" s="11">
        <v>6.43</v>
      </c>
      <c r="AI192" s="11">
        <v>0.31</v>
      </c>
      <c r="AJ192" s="12">
        <v>0</v>
      </c>
      <c r="AK192" s="12">
        <v>799.55</v>
      </c>
      <c r="AL192" s="12">
        <v>623.85</v>
      </c>
      <c r="AM192" s="12">
        <v>1166.6500000000001</v>
      </c>
      <c r="AN192" s="12">
        <v>1878.39</v>
      </c>
      <c r="AO192" s="12">
        <v>343.28</v>
      </c>
      <c r="AP192" s="12">
        <v>620.13</v>
      </c>
      <c r="AQ192" s="12">
        <v>168.14</v>
      </c>
      <c r="AR192" s="12">
        <v>629.37</v>
      </c>
      <c r="AS192" s="12">
        <v>758.47</v>
      </c>
      <c r="AT192" s="12">
        <v>731.63</v>
      </c>
      <c r="AU192" s="12">
        <v>1228.3399999999999</v>
      </c>
      <c r="AV192" s="12">
        <v>495.69</v>
      </c>
      <c r="AW192" s="12">
        <v>656.9</v>
      </c>
      <c r="AX192" s="12">
        <v>2239.6799999999998</v>
      </c>
      <c r="AY192" s="12">
        <v>198.36</v>
      </c>
      <c r="AZ192" s="12">
        <v>512.05999999999995</v>
      </c>
      <c r="BA192" s="12">
        <v>557.20000000000005</v>
      </c>
      <c r="BB192" s="12">
        <v>541.22</v>
      </c>
      <c r="BC192" s="12">
        <v>197.25</v>
      </c>
      <c r="BD192" s="12">
        <v>0.11</v>
      </c>
      <c r="BE192" s="12">
        <v>0.05</v>
      </c>
      <c r="BF192" s="12">
        <v>0.03</v>
      </c>
      <c r="BG192" s="12">
        <v>0.06</v>
      </c>
      <c r="BH192" s="12">
        <v>7.0000000000000007E-2</v>
      </c>
      <c r="BI192" s="12">
        <v>0.34</v>
      </c>
      <c r="BJ192" s="12">
        <v>0</v>
      </c>
      <c r="BK192" s="12">
        <v>0.95</v>
      </c>
      <c r="BL192" s="12">
        <v>0</v>
      </c>
      <c r="BM192" s="12">
        <v>0.28999999999999998</v>
      </c>
      <c r="BN192" s="12">
        <v>0</v>
      </c>
      <c r="BO192" s="12">
        <v>0</v>
      </c>
      <c r="BP192" s="12">
        <v>0</v>
      </c>
      <c r="BQ192" s="12">
        <v>7.0000000000000007E-2</v>
      </c>
      <c r="BR192" s="12">
        <v>0.1</v>
      </c>
      <c r="BS192" s="12">
        <v>0.78</v>
      </c>
      <c r="BT192" s="12">
        <v>0</v>
      </c>
      <c r="BU192" s="12">
        <v>0</v>
      </c>
      <c r="BV192" s="12">
        <v>0.06</v>
      </c>
      <c r="BW192" s="12">
        <v>0</v>
      </c>
      <c r="BX192" s="12">
        <v>0</v>
      </c>
      <c r="BY192" s="12">
        <v>0</v>
      </c>
      <c r="BZ192" s="12">
        <v>0</v>
      </c>
      <c r="CA192" s="12">
        <v>0</v>
      </c>
      <c r="CB192" s="12">
        <v>91.85</v>
      </c>
      <c r="IV192"/>
      <c r="IW192"/>
      <c r="IX192"/>
      <c r="IY192"/>
      <c r="IZ192"/>
      <c r="JA192"/>
      <c r="JB192"/>
      <c r="JC192"/>
      <c r="JD192"/>
      <c r="JE192"/>
      <c r="JF192"/>
      <c r="JG192"/>
      <c r="JH192"/>
      <c r="JI192"/>
      <c r="JJ192"/>
      <c r="JK192"/>
      <c r="JL192"/>
      <c r="JM192"/>
      <c r="JN192"/>
      <c r="JO192"/>
      <c r="JP192"/>
      <c r="JQ192"/>
      <c r="JR192"/>
      <c r="JS192"/>
      <c r="JT192"/>
      <c r="JU192"/>
      <c r="JV192"/>
      <c r="JW192"/>
      <c r="JX192"/>
      <c r="JY192"/>
      <c r="JZ192"/>
      <c r="KA192"/>
      <c r="KB192"/>
      <c r="KC192"/>
      <c r="KD192"/>
      <c r="KE192"/>
      <c r="KF192"/>
      <c r="KG192"/>
      <c r="KH192"/>
      <c r="KI192"/>
      <c r="KJ192"/>
      <c r="KK192"/>
      <c r="KL192"/>
      <c r="KM192"/>
      <c r="KN192"/>
      <c r="KO192"/>
      <c r="KP192"/>
      <c r="KQ192"/>
      <c r="KR192"/>
      <c r="KS192"/>
      <c r="KT192"/>
      <c r="KU192"/>
      <c r="KV192"/>
      <c r="KW192"/>
      <c r="KX192"/>
      <c r="KY192"/>
      <c r="KZ192"/>
      <c r="LA192"/>
      <c r="LB192"/>
      <c r="LC192"/>
      <c r="LD192"/>
      <c r="LE192"/>
      <c r="LF192"/>
      <c r="LG192"/>
      <c r="LH192"/>
      <c r="LI192"/>
      <c r="LJ192"/>
      <c r="LK192"/>
      <c r="LL192"/>
      <c r="LM192"/>
      <c r="LN192"/>
      <c r="LO192"/>
      <c r="LP192"/>
      <c r="LQ192"/>
      <c r="LR192"/>
      <c r="LS192"/>
      <c r="LT192"/>
      <c r="LU192"/>
      <c r="LV192"/>
      <c r="LW192"/>
      <c r="LX192"/>
      <c r="LY192"/>
      <c r="LZ192"/>
      <c r="MA192"/>
      <c r="MB192"/>
      <c r="MC192"/>
      <c r="MD192"/>
      <c r="ME192"/>
      <c r="MF192"/>
      <c r="MG192"/>
      <c r="MH192"/>
      <c r="MI192"/>
      <c r="MJ192"/>
      <c r="MK192"/>
      <c r="ML192"/>
      <c r="MM192"/>
      <c r="MN192"/>
      <c r="MO192"/>
      <c r="MP192"/>
      <c r="MQ192"/>
      <c r="MR192"/>
      <c r="MS192"/>
      <c r="MT192"/>
      <c r="MU192"/>
      <c r="MV192"/>
      <c r="MW192"/>
      <c r="MX192"/>
      <c r="MY192"/>
      <c r="MZ192"/>
      <c r="NA192"/>
      <c r="NB192"/>
      <c r="NC192"/>
      <c r="ND192"/>
      <c r="NE192"/>
      <c r="NF192"/>
      <c r="NG192"/>
      <c r="NH192"/>
      <c r="NI192"/>
      <c r="NJ192"/>
      <c r="NK192"/>
      <c r="NL192"/>
      <c r="NM192"/>
      <c r="NN192"/>
      <c r="NO192"/>
      <c r="NP192"/>
      <c r="NQ192"/>
      <c r="NR192"/>
      <c r="NS192"/>
      <c r="NT192"/>
      <c r="NU192"/>
      <c r="NV192"/>
      <c r="NW192"/>
      <c r="NX192"/>
      <c r="NY192"/>
      <c r="NZ192"/>
      <c r="OA192"/>
      <c r="OB192"/>
      <c r="OC192"/>
      <c r="OD192"/>
      <c r="OE192"/>
      <c r="OF192"/>
      <c r="OG192"/>
      <c r="OH192"/>
      <c r="OI192"/>
      <c r="OJ192"/>
      <c r="OK192"/>
      <c r="OL192"/>
      <c r="OM192"/>
      <c r="ON192"/>
      <c r="OO192"/>
      <c r="OP192"/>
      <c r="OQ192"/>
      <c r="OR192"/>
      <c r="OS192"/>
      <c r="OT192"/>
      <c r="OU192"/>
      <c r="OV192"/>
      <c r="OW192"/>
      <c r="OX192"/>
      <c r="OY192"/>
      <c r="OZ192"/>
      <c r="PA192"/>
      <c r="PB192"/>
      <c r="PC192"/>
      <c r="PD192"/>
      <c r="PE192"/>
      <c r="PF192"/>
      <c r="PG192"/>
      <c r="PH192"/>
      <c r="PI192"/>
      <c r="PJ192"/>
      <c r="PK192"/>
      <c r="PL192"/>
      <c r="PM192"/>
      <c r="PN192"/>
      <c r="PO192"/>
      <c r="PP192"/>
      <c r="PQ192"/>
      <c r="PR192"/>
      <c r="PS192"/>
      <c r="PT192"/>
      <c r="PU192"/>
      <c r="PV192"/>
      <c r="PW192"/>
      <c r="PX192"/>
      <c r="PY192"/>
      <c r="PZ192"/>
      <c r="QA192"/>
      <c r="QB192"/>
      <c r="QC192"/>
      <c r="QD192"/>
      <c r="QE192"/>
      <c r="QF192"/>
      <c r="QG192"/>
      <c r="QH192"/>
      <c r="QI192"/>
      <c r="QJ192"/>
      <c r="QK192"/>
      <c r="QL192"/>
      <c r="QM192"/>
      <c r="QN192"/>
      <c r="QO192"/>
      <c r="QP192"/>
      <c r="QQ192"/>
      <c r="QR192"/>
      <c r="QS192"/>
      <c r="QT192"/>
      <c r="QU192"/>
      <c r="QV192"/>
      <c r="QW192"/>
      <c r="QX192"/>
      <c r="QY192"/>
      <c r="QZ192"/>
      <c r="RA192"/>
      <c r="RB192"/>
      <c r="RC192"/>
      <c r="RD192"/>
      <c r="RE192"/>
      <c r="RF192"/>
      <c r="RG192"/>
      <c r="RH192"/>
      <c r="RI192"/>
      <c r="RJ192"/>
      <c r="RK192"/>
      <c r="RL192"/>
      <c r="RM192"/>
      <c r="RN192"/>
      <c r="RO192"/>
      <c r="RP192"/>
      <c r="RQ192"/>
      <c r="RR192"/>
      <c r="RS192"/>
      <c r="RT192"/>
      <c r="RU192"/>
      <c r="RV192"/>
      <c r="RW192"/>
      <c r="RX192"/>
      <c r="RY192"/>
      <c r="RZ192"/>
      <c r="SA192"/>
      <c r="SB192"/>
      <c r="SC192"/>
      <c r="SD192"/>
      <c r="SE192"/>
      <c r="SF192"/>
      <c r="SG192"/>
      <c r="SH192"/>
      <c r="SI192"/>
      <c r="SJ192"/>
      <c r="SK192"/>
      <c r="SL192"/>
      <c r="SM192"/>
      <c r="SN192"/>
      <c r="SO192"/>
      <c r="SP192"/>
      <c r="SQ192"/>
      <c r="SR192"/>
      <c r="SS192"/>
      <c r="ST192"/>
      <c r="SU192"/>
      <c r="SV192"/>
      <c r="SW192"/>
      <c r="SX192"/>
      <c r="SY192"/>
      <c r="SZ192"/>
      <c r="TA192"/>
      <c r="TB192"/>
      <c r="TC192"/>
      <c r="TD192"/>
      <c r="TE192"/>
      <c r="TF192"/>
      <c r="TG192"/>
      <c r="TH192"/>
      <c r="TI192"/>
      <c r="TJ192"/>
      <c r="TK192"/>
      <c r="TL192"/>
      <c r="TM192"/>
      <c r="TN192"/>
      <c r="TO192"/>
      <c r="TP192"/>
      <c r="TQ192"/>
      <c r="TR192"/>
      <c r="TS192"/>
      <c r="TT192"/>
      <c r="TU192"/>
      <c r="TV192"/>
      <c r="TW192"/>
      <c r="TX192"/>
      <c r="TY192"/>
      <c r="TZ192"/>
      <c r="UA192"/>
      <c r="UB192"/>
      <c r="UC192"/>
      <c r="UD192"/>
      <c r="UE192"/>
      <c r="UF192"/>
      <c r="UG192"/>
      <c r="UH192"/>
      <c r="UI192"/>
      <c r="UJ192"/>
      <c r="UK192"/>
      <c r="UL192"/>
      <c r="UM192"/>
      <c r="UN192"/>
      <c r="UO192"/>
      <c r="UP192"/>
      <c r="UQ192"/>
      <c r="UR192"/>
      <c r="US192"/>
      <c r="UT192"/>
      <c r="UU192"/>
      <c r="UV192"/>
      <c r="UW192"/>
      <c r="UX192"/>
      <c r="UY192"/>
      <c r="UZ192"/>
      <c r="VA192"/>
      <c r="VB192"/>
      <c r="VC192"/>
      <c r="VD192"/>
      <c r="VE192"/>
      <c r="VF192"/>
      <c r="VG192"/>
      <c r="VH192"/>
      <c r="VI192"/>
      <c r="VJ192"/>
      <c r="VK192"/>
      <c r="VL192"/>
      <c r="VM192"/>
      <c r="VN192"/>
      <c r="VO192"/>
      <c r="VP192"/>
      <c r="VQ192"/>
      <c r="VR192"/>
      <c r="VS192"/>
      <c r="VT192"/>
      <c r="VU192"/>
      <c r="VV192"/>
      <c r="VW192"/>
      <c r="VX192"/>
      <c r="VY192"/>
      <c r="VZ192"/>
      <c r="WA192"/>
      <c r="WB192"/>
      <c r="WC192"/>
      <c r="WD192"/>
      <c r="WE192"/>
      <c r="WF192"/>
      <c r="WG192"/>
    </row>
    <row r="193" spans="1:605" s="12" customFormat="1" ht="12.75" customHeight="1">
      <c r="A193" s="9" t="str">
        <f>"11/3"</f>
        <v>11/3</v>
      </c>
      <c r="B193" s="10" t="s">
        <v>161</v>
      </c>
      <c r="C193" s="11" t="str">
        <f>"150"</f>
        <v>150</v>
      </c>
      <c r="D193" s="11">
        <v>3.5</v>
      </c>
      <c r="E193" s="11">
        <v>0</v>
      </c>
      <c r="F193" s="11">
        <v>2.85</v>
      </c>
      <c r="G193" s="11">
        <v>3.24</v>
      </c>
      <c r="H193" s="11">
        <v>17.350000000000001</v>
      </c>
      <c r="I193" s="25">
        <v>101.11583900000015</v>
      </c>
      <c r="J193" s="11">
        <v>0.38</v>
      </c>
      <c r="K193" s="11">
        <v>1.95</v>
      </c>
      <c r="L193" s="11">
        <v>0</v>
      </c>
      <c r="M193" s="11">
        <v>0</v>
      </c>
      <c r="N193" s="11">
        <v>11.52</v>
      </c>
      <c r="O193" s="11">
        <v>2.04</v>
      </c>
      <c r="P193" s="11">
        <v>3.79</v>
      </c>
      <c r="Q193" s="11">
        <v>0</v>
      </c>
      <c r="R193" s="11">
        <v>0</v>
      </c>
      <c r="S193" s="11">
        <v>0.57999999999999996</v>
      </c>
      <c r="T193" s="11">
        <v>1.83</v>
      </c>
      <c r="U193" s="11">
        <v>170.93</v>
      </c>
      <c r="V193" s="11">
        <v>493.93</v>
      </c>
      <c r="W193" s="11">
        <v>79.87</v>
      </c>
      <c r="X193" s="11">
        <v>30.33</v>
      </c>
      <c r="Y193" s="11">
        <v>60.61</v>
      </c>
      <c r="Z193" s="11">
        <v>1.1000000000000001</v>
      </c>
      <c r="AA193" s="11">
        <v>0</v>
      </c>
      <c r="AB193" s="11">
        <v>1467.2</v>
      </c>
      <c r="AC193" s="11">
        <v>305.10000000000002</v>
      </c>
      <c r="AD193" s="11">
        <v>1.62</v>
      </c>
      <c r="AE193" s="11">
        <v>0.05</v>
      </c>
      <c r="AF193" s="11">
        <v>7.0000000000000007E-2</v>
      </c>
      <c r="AG193" s="11">
        <v>1.1200000000000001</v>
      </c>
      <c r="AH193" s="11">
        <v>1.84</v>
      </c>
      <c r="AI193" s="11">
        <v>31.3</v>
      </c>
      <c r="AJ193" s="12">
        <v>0</v>
      </c>
      <c r="AK193" s="12">
        <v>112.03</v>
      </c>
      <c r="AL193" s="12">
        <v>96.96</v>
      </c>
      <c r="AM193" s="12">
        <v>131.21</v>
      </c>
      <c r="AN193" s="12">
        <v>109.89</v>
      </c>
      <c r="AO193" s="12">
        <v>40.74</v>
      </c>
      <c r="AP193" s="12">
        <v>85.19</v>
      </c>
      <c r="AQ193" s="12">
        <v>19.93</v>
      </c>
      <c r="AR193" s="12">
        <v>107.96</v>
      </c>
      <c r="AS193" s="12">
        <v>129.54</v>
      </c>
      <c r="AT193" s="12">
        <v>152.91</v>
      </c>
      <c r="AU193" s="12">
        <v>303.48</v>
      </c>
      <c r="AV193" s="12">
        <v>52.38</v>
      </c>
      <c r="AW193" s="12">
        <v>89.07</v>
      </c>
      <c r="AX193" s="12">
        <v>559.46</v>
      </c>
      <c r="AY193" s="12">
        <v>0</v>
      </c>
      <c r="AZ193" s="12">
        <v>125.87</v>
      </c>
      <c r="BA193" s="12">
        <v>113.04</v>
      </c>
      <c r="BB193" s="12">
        <v>89.49</v>
      </c>
      <c r="BC193" s="12">
        <v>39.29</v>
      </c>
      <c r="BD193" s="12">
        <v>0</v>
      </c>
      <c r="BE193" s="12">
        <v>0</v>
      </c>
      <c r="BF193" s="12">
        <v>0</v>
      </c>
      <c r="BG193" s="12">
        <v>0</v>
      </c>
      <c r="BH193" s="12">
        <v>0</v>
      </c>
      <c r="BI193" s="12">
        <v>0</v>
      </c>
      <c r="BJ193" s="12">
        <v>0</v>
      </c>
      <c r="BK193" s="12">
        <v>0.17</v>
      </c>
      <c r="BL193" s="12">
        <v>0</v>
      </c>
      <c r="BM193" s="12">
        <v>0.11</v>
      </c>
      <c r="BN193" s="12">
        <v>0.01</v>
      </c>
      <c r="BO193" s="12">
        <v>0.02</v>
      </c>
      <c r="BP193" s="12">
        <v>0</v>
      </c>
      <c r="BQ193" s="12">
        <v>0</v>
      </c>
      <c r="BR193" s="12">
        <v>0</v>
      </c>
      <c r="BS193" s="12">
        <v>0.63</v>
      </c>
      <c r="BT193" s="12">
        <v>0</v>
      </c>
      <c r="BU193" s="12">
        <v>0</v>
      </c>
      <c r="BV193" s="12">
        <v>1.79</v>
      </c>
      <c r="BW193" s="12">
        <v>0</v>
      </c>
      <c r="BX193" s="12">
        <v>0</v>
      </c>
      <c r="BY193" s="12">
        <v>0</v>
      </c>
      <c r="BZ193" s="12">
        <v>0</v>
      </c>
      <c r="CA193" s="12">
        <v>0</v>
      </c>
      <c r="CB193" s="12">
        <v>210.91</v>
      </c>
      <c r="IV193"/>
      <c r="IW193"/>
      <c r="IX193"/>
      <c r="IY193"/>
      <c r="IZ193"/>
      <c r="JA193"/>
      <c r="JB193"/>
      <c r="JC193"/>
      <c r="JD193"/>
      <c r="JE193"/>
      <c r="JF193"/>
      <c r="JG193"/>
      <c r="JH193"/>
      <c r="JI193"/>
      <c r="JJ193"/>
      <c r="JK193"/>
      <c r="JL193"/>
      <c r="JM193"/>
      <c r="JN193"/>
      <c r="JO193"/>
      <c r="JP193"/>
      <c r="JQ193"/>
      <c r="JR193"/>
      <c r="JS193"/>
      <c r="JT193"/>
      <c r="JU193"/>
      <c r="JV193"/>
      <c r="JW193"/>
      <c r="JX193"/>
      <c r="JY193"/>
      <c r="JZ193"/>
      <c r="KA193"/>
      <c r="KB193"/>
      <c r="KC193"/>
      <c r="KD193"/>
      <c r="KE193"/>
      <c r="KF193"/>
      <c r="KG193"/>
      <c r="KH193"/>
      <c r="KI193"/>
      <c r="KJ193"/>
      <c r="KK193"/>
      <c r="KL193"/>
      <c r="KM193"/>
      <c r="KN193"/>
      <c r="KO193"/>
      <c r="KP193"/>
      <c r="KQ193"/>
      <c r="KR193"/>
      <c r="KS193"/>
      <c r="KT193"/>
      <c r="KU193"/>
      <c r="KV193"/>
      <c r="KW193"/>
      <c r="KX193"/>
      <c r="KY193"/>
      <c r="KZ193"/>
      <c r="LA193"/>
      <c r="LB193"/>
      <c r="LC193"/>
      <c r="LD193"/>
      <c r="LE193"/>
      <c r="LF193"/>
      <c r="LG193"/>
      <c r="LH193"/>
      <c r="LI193"/>
      <c r="LJ193"/>
      <c r="LK193"/>
      <c r="LL193"/>
      <c r="LM193"/>
      <c r="LN193"/>
      <c r="LO193"/>
      <c r="LP193"/>
      <c r="LQ193"/>
      <c r="LR193"/>
      <c r="LS193"/>
      <c r="LT193"/>
      <c r="LU193"/>
      <c r="LV193"/>
      <c r="LW193"/>
      <c r="LX193"/>
      <c r="LY193"/>
      <c r="LZ193"/>
      <c r="MA193"/>
      <c r="MB193"/>
      <c r="MC193"/>
      <c r="MD193"/>
      <c r="ME193"/>
      <c r="MF193"/>
      <c r="MG193"/>
      <c r="MH193"/>
      <c r="MI193"/>
      <c r="MJ193"/>
      <c r="MK193"/>
      <c r="ML193"/>
      <c r="MM193"/>
      <c r="MN193"/>
      <c r="MO193"/>
      <c r="MP193"/>
      <c r="MQ193"/>
      <c r="MR193"/>
      <c r="MS193"/>
      <c r="MT193"/>
      <c r="MU193"/>
      <c r="MV193"/>
      <c r="MW193"/>
      <c r="MX193"/>
      <c r="MY193"/>
      <c r="MZ193"/>
      <c r="NA193"/>
      <c r="NB193"/>
      <c r="NC193"/>
      <c r="ND193"/>
      <c r="NE193"/>
      <c r="NF193"/>
      <c r="NG193"/>
      <c r="NH193"/>
      <c r="NI193"/>
      <c r="NJ193"/>
      <c r="NK193"/>
      <c r="NL193"/>
      <c r="NM193"/>
      <c r="NN193"/>
      <c r="NO193"/>
      <c r="NP193"/>
      <c r="NQ193"/>
      <c r="NR193"/>
      <c r="NS193"/>
      <c r="NT193"/>
      <c r="NU193"/>
      <c r="NV193"/>
      <c r="NW193"/>
      <c r="NX193"/>
      <c r="NY193"/>
      <c r="NZ193"/>
      <c r="OA193"/>
      <c r="OB193"/>
      <c r="OC193"/>
      <c r="OD193"/>
      <c r="OE193"/>
      <c r="OF193"/>
      <c r="OG193"/>
      <c r="OH193"/>
      <c r="OI193"/>
      <c r="OJ193"/>
      <c r="OK193"/>
      <c r="OL193"/>
      <c r="OM193"/>
      <c r="ON193"/>
      <c r="OO193"/>
      <c r="OP193"/>
      <c r="OQ193"/>
      <c r="OR193"/>
      <c r="OS193"/>
      <c r="OT193"/>
      <c r="OU193"/>
      <c r="OV193"/>
      <c r="OW193"/>
      <c r="OX193"/>
      <c r="OY193"/>
      <c r="OZ193"/>
      <c r="PA193"/>
      <c r="PB193"/>
      <c r="PC193"/>
      <c r="PD193"/>
      <c r="PE193"/>
      <c r="PF193"/>
      <c r="PG193"/>
      <c r="PH193"/>
      <c r="PI193"/>
      <c r="PJ193"/>
      <c r="PK193"/>
      <c r="PL193"/>
      <c r="PM193"/>
      <c r="PN193"/>
      <c r="PO193"/>
      <c r="PP193"/>
      <c r="PQ193"/>
      <c r="PR193"/>
      <c r="PS193"/>
      <c r="PT193"/>
      <c r="PU193"/>
      <c r="PV193"/>
      <c r="PW193"/>
      <c r="PX193"/>
      <c r="PY193"/>
      <c r="PZ193"/>
      <c r="QA193"/>
      <c r="QB193"/>
      <c r="QC193"/>
      <c r="QD193"/>
      <c r="QE193"/>
      <c r="QF193"/>
      <c r="QG193"/>
      <c r="QH193"/>
      <c r="QI193"/>
      <c r="QJ193"/>
      <c r="QK193"/>
      <c r="QL193"/>
      <c r="QM193"/>
      <c r="QN193"/>
      <c r="QO193"/>
      <c r="QP193"/>
      <c r="QQ193"/>
      <c r="QR193"/>
      <c r="QS193"/>
      <c r="QT193"/>
      <c r="QU193"/>
      <c r="QV193"/>
      <c r="QW193"/>
      <c r="QX193"/>
      <c r="QY193"/>
      <c r="QZ193"/>
      <c r="RA193"/>
      <c r="RB193"/>
      <c r="RC193"/>
      <c r="RD193"/>
      <c r="RE193"/>
      <c r="RF193"/>
      <c r="RG193"/>
      <c r="RH193"/>
      <c r="RI193"/>
      <c r="RJ193"/>
      <c r="RK193"/>
      <c r="RL193"/>
      <c r="RM193"/>
      <c r="RN193"/>
      <c r="RO193"/>
      <c r="RP193"/>
      <c r="RQ193"/>
      <c r="RR193"/>
      <c r="RS193"/>
      <c r="RT193"/>
      <c r="RU193"/>
      <c r="RV193"/>
      <c r="RW193"/>
      <c r="RX193"/>
      <c r="RY193"/>
      <c r="RZ193"/>
      <c r="SA193"/>
      <c r="SB193"/>
      <c r="SC193"/>
      <c r="SD193"/>
      <c r="SE193"/>
      <c r="SF193"/>
      <c r="SG193"/>
      <c r="SH193"/>
      <c r="SI193"/>
      <c r="SJ193"/>
      <c r="SK193"/>
      <c r="SL193"/>
      <c r="SM193"/>
      <c r="SN193"/>
      <c r="SO193"/>
      <c r="SP193"/>
      <c r="SQ193"/>
      <c r="SR193"/>
      <c r="SS193"/>
      <c r="ST193"/>
      <c r="SU193"/>
      <c r="SV193"/>
      <c r="SW193"/>
      <c r="SX193"/>
      <c r="SY193"/>
      <c r="SZ193"/>
      <c r="TA193"/>
      <c r="TB193"/>
      <c r="TC193"/>
      <c r="TD193"/>
      <c r="TE193"/>
      <c r="TF193"/>
      <c r="TG193"/>
      <c r="TH193"/>
      <c r="TI193"/>
      <c r="TJ193"/>
      <c r="TK193"/>
      <c r="TL193"/>
      <c r="TM193"/>
      <c r="TN193"/>
      <c r="TO193"/>
      <c r="TP193"/>
      <c r="TQ193"/>
      <c r="TR193"/>
      <c r="TS193"/>
      <c r="TT193"/>
      <c r="TU193"/>
      <c r="TV193"/>
      <c r="TW193"/>
      <c r="TX193"/>
      <c r="TY193"/>
      <c r="TZ193"/>
      <c r="UA193"/>
      <c r="UB193"/>
      <c r="UC193"/>
      <c r="UD193"/>
      <c r="UE193"/>
      <c r="UF193"/>
      <c r="UG193"/>
      <c r="UH193"/>
      <c r="UI193"/>
      <c r="UJ193"/>
      <c r="UK193"/>
      <c r="UL193"/>
      <c r="UM193"/>
      <c r="UN193"/>
      <c r="UO193"/>
      <c r="UP193"/>
      <c r="UQ193"/>
      <c r="UR193"/>
      <c r="US193"/>
      <c r="UT193"/>
      <c r="UU193"/>
      <c r="UV193"/>
      <c r="UW193"/>
      <c r="UX193"/>
      <c r="UY193"/>
      <c r="UZ193"/>
      <c r="VA193"/>
      <c r="VB193"/>
      <c r="VC193"/>
      <c r="VD193"/>
      <c r="VE193"/>
      <c r="VF193"/>
      <c r="VG193"/>
      <c r="VH193"/>
      <c r="VI193"/>
      <c r="VJ193"/>
      <c r="VK193"/>
      <c r="VL193"/>
      <c r="VM193"/>
      <c r="VN193"/>
      <c r="VO193"/>
      <c r="VP193"/>
      <c r="VQ193"/>
      <c r="VR193"/>
      <c r="VS193"/>
      <c r="VT193"/>
      <c r="VU193"/>
      <c r="VV193"/>
      <c r="VW193"/>
      <c r="VX193"/>
      <c r="VY193"/>
      <c r="VZ193"/>
      <c r="WA193"/>
      <c r="WB193"/>
      <c r="WC193"/>
      <c r="WD193"/>
      <c r="WE193"/>
      <c r="WF193"/>
      <c r="WG193"/>
    </row>
    <row r="194" spans="1:605" s="12" customFormat="1" ht="12.75" customHeight="1">
      <c r="A194" s="9" t="str">
        <f>"37/10"</f>
        <v>37/10</v>
      </c>
      <c r="B194" s="10" t="s">
        <v>129</v>
      </c>
      <c r="C194" s="11" t="str">
        <f>"200"</f>
        <v>200</v>
      </c>
      <c r="D194" s="11">
        <v>0.24</v>
      </c>
      <c r="E194" s="11">
        <v>0</v>
      </c>
      <c r="F194" s="11">
        <v>0.1</v>
      </c>
      <c r="G194" s="11">
        <v>0.1</v>
      </c>
      <c r="H194" s="11">
        <v>19.489999999999998</v>
      </c>
      <c r="I194" s="25">
        <v>74.31777000000001</v>
      </c>
      <c r="J194" s="11">
        <v>0.02</v>
      </c>
      <c r="K194" s="11">
        <v>0</v>
      </c>
      <c r="L194" s="11">
        <v>0</v>
      </c>
      <c r="M194" s="11">
        <v>0</v>
      </c>
      <c r="N194" s="11">
        <v>17.52</v>
      </c>
      <c r="O194" s="11">
        <v>0.43</v>
      </c>
      <c r="P194" s="11">
        <v>1.54</v>
      </c>
      <c r="Q194" s="11">
        <v>0</v>
      </c>
      <c r="R194" s="11">
        <v>0</v>
      </c>
      <c r="S194" s="11">
        <v>0.35</v>
      </c>
      <c r="T194" s="11">
        <v>0.35</v>
      </c>
      <c r="U194" s="11">
        <v>0.89</v>
      </c>
      <c r="V194" s="11">
        <v>3.86</v>
      </c>
      <c r="W194" s="11">
        <v>4.51</v>
      </c>
      <c r="X194" s="11">
        <v>1.1399999999999999</v>
      </c>
      <c r="Y194" s="11">
        <v>1.1200000000000001</v>
      </c>
      <c r="Z194" s="11">
        <v>0.23</v>
      </c>
      <c r="AA194" s="11">
        <v>0</v>
      </c>
      <c r="AB194" s="11">
        <v>351</v>
      </c>
      <c r="AC194" s="11">
        <v>65.099999999999994</v>
      </c>
      <c r="AD194" s="11">
        <v>0.26</v>
      </c>
      <c r="AE194" s="11">
        <v>0.01</v>
      </c>
      <c r="AF194" s="11">
        <v>0.02</v>
      </c>
      <c r="AG194" s="11">
        <v>0.08</v>
      </c>
      <c r="AH194" s="11">
        <v>0.11</v>
      </c>
      <c r="AI194" s="11">
        <v>39</v>
      </c>
      <c r="AJ194" s="12">
        <v>0</v>
      </c>
      <c r="AK194" s="12">
        <v>0</v>
      </c>
      <c r="AL194" s="12">
        <v>0</v>
      </c>
      <c r="AM194" s="12">
        <v>0</v>
      </c>
      <c r="AN194" s="12">
        <v>0</v>
      </c>
      <c r="AO194" s="12">
        <v>0</v>
      </c>
      <c r="AP194" s="12">
        <v>0</v>
      </c>
      <c r="AQ194" s="12">
        <v>0</v>
      </c>
      <c r="AR194" s="12">
        <v>0</v>
      </c>
      <c r="AS194" s="12">
        <v>0</v>
      </c>
      <c r="AT194" s="12">
        <v>0</v>
      </c>
      <c r="AU194" s="12">
        <v>0</v>
      </c>
      <c r="AV194" s="12">
        <v>0</v>
      </c>
      <c r="AW194" s="12">
        <v>0</v>
      </c>
      <c r="AX194" s="12">
        <v>0</v>
      </c>
      <c r="AY194" s="12">
        <v>0</v>
      </c>
      <c r="AZ194" s="12">
        <v>0</v>
      </c>
      <c r="BA194" s="12">
        <v>0</v>
      </c>
      <c r="BB194" s="12">
        <v>0</v>
      </c>
      <c r="BC194" s="12">
        <v>0</v>
      </c>
      <c r="BD194" s="12">
        <v>0</v>
      </c>
      <c r="BE194" s="12">
        <v>0</v>
      </c>
      <c r="BF194" s="12">
        <v>0</v>
      </c>
      <c r="BG194" s="12">
        <v>0</v>
      </c>
      <c r="BH194" s="12">
        <v>0</v>
      </c>
      <c r="BI194" s="12">
        <v>0</v>
      </c>
      <c r="BJ194" s="12">
        <v>0</v>
      </c>
      <c r="BK194" s="12">
        <v>0</v>
      </c>
      <c r="BL194" s="12">
        <v>0</v>
      </c>
      <c r="BM194" s="12">
        <v>0</v>
      </c>
      <c r="BN194" s="12">
        <v>0</v>
      </c>
      <c r="BO194" s="12">
        <v>0</v>
      </c>
      <c r="BP194" s="12">
        <v>0</v>
      </c>
      <c r="BQ194" s="12">
        <v>0</v>
      </c>
      <c r="BR194" s="12">
        <v>0</v>
      </c>
      <c r="BS194" s="12">
        <v>0</v>
      </c>
      <c r="BT194" s="12">
        <v>0</v>
      </c>
      <c r="BU194" s="12">
        <v>0</v>
      </c>
      <c r="BV194" s="12">
        <v>0</v>
      </c>
      <c r="BW194" s="12">
        <v>0</v>
      </c>
      <c r="BX194" s="12">
        <v>0</v>
      </c>
      <c r="BY194" s="12">
        <v>0</v>
      </c>
      <c r="BZ194" s="12">
        <v>0</v>
      </c>
      <c r="CA194" s="12">
        <v>0</v>
      </c>
      <c r="CB194" s="12">
        <v>239.02</v>
      </c>
      <c r="IV194"/>
      <c r="IW194"/>
      <c r="IX194"/>
      <c r="IY194"/>
      <c r="IZ194"/>
      <c r="JA194"/>
      <c r="JB194"/>
      <c r="JC194"/>
      <c r="JD194"/>
      <c r="JE194"/>
      <c r="JF194"/>
      <c r="JG194"/>
      <c r="JH194"/>
      <c r="JI194"/>
      <c r="JJ194"/>
      <c r="JK194"/>
      <c r="JL194"/>
      <c r="JM194"/>
      <c r="JN194"/>
      <c r="JO194"/>
      <c r="JP194"/>
      <c r="JQ194"/>
      <c r="JR194"/>
      <c r="JS194"/>
      <c r="JT194"/>
      <c r="JU194"/>
      <c r="JV194"/>
      <c r="JW194"/>
      <c r="JX194"/>
      <c r="JY194"/>
      <c r="JZ194"/>
      <c r="KA194"/>
      <c r="KB194"/>
      <c r="KC194"/>
      <c r="KD194"/>
      <c r="KE194"/>
      <c r="KF194"/>
      <c r="KG194"/>
      <c r="KH194"/>
      <c r="KI194"/>
      <c r="KJ194"/>
      <c r="KK194"/>
      <c r="KL194"/>
      <c r="KM194"/>
      <c r="KN194"/>
      <c r="KO194"/>
      <c r="KP194"/>
      <c r="KQ194"/>
      <c r="KR194"/>
      <c r="KS194"/>
      <c r="KT194"/>
      <c r="KU194"/>
      <c r="KV194"/>
      <c r="KW194"/>
      <c r="KX194"/>
      <c r="KY194"/>
      <c r="KZ194"/>
      <c r="LA194"/>
      <c r="LB194"/>
      <c r="LC194"/>
      <c r="LD194"/>
      <c r="LE194"/>
      <c r="LF194"/>
      <c r="LG194"/>
      <c r="LH194"/>
      <c r="LI194"/>
      <c r="LJ194"/>
      <c r="LK194"/>
      <c r="LL194"/>
      <c r="LM194"/>
      <c r="LN194"/>
      <c r="LO194"/>
      <c r="LP194"/>
      <c r="LQ194"/>
      <c r="LR194"/>
      <c r="LS194"/>
      <c r="LT194"/>
      <c r="LU194"/>
      <c r="LV194"/>
      <c r="LW194"/>
      <c r="LX194"/>
      <c r="LY194"/>
      <c r="LZ194"/>
      <c r="MA194"/>
      <c r="MB194"/>
      <c r="MC194"/>
      <c r="MD194"/>
      <c r="ME194"/>
      <c r="MF194"/>
      <c r="MG194"/>
      <c r="MH194"/>
      <c r="MI194"/>
      <c r="MJ194"/>
      <c r="MK194"/>
      <c r="ML194"/>
      <c r="MM194"/>
      <c r="MN194"/>
      <c r="MO194"/>
      <c r="MP194"/>
      <c r="MQ194"/>
      <c r="MR194"/>
      <c r="MS194"/>
      <c r="MT194"/>
      <c r="MU194"/>
      <c r="MV194"/>
      <c r="MW194"/>
      <c r="MX194"/>
      <c r="MY194"/>
      <c r="MZ194"/>
      <c r="NA194"/>
      <c r="NB194"/>
      <c r="NC194"/>
      <c r="ND194"/>
      <c r="NE194"/>
      <c r="NF194"/>
      <c r="NG194"/>
      <c r="NH194"/>
      <c r="NI194"/>
      <c r="NJ194"/>
      <c r="NK194"/>
      <c r="NL194"/>
      <c r="NM194"/>
      <c r="NN194"/>
      <c r="NO194"/>
      <c r="NP194"/>
      <c r="NQ194"/>
      <c r="NR194"/>
      <c r="NS194"/>
      <c r="NT194"/>
      <c r="NU194"/>
      <c r="NV194"/>
      <c r="NW194"/>
      <c r="NX194"/>
      <c r="NY194"/>
      <c r="NZ194"/>
      <c r="OA194"/>
      <c r="OB194"/>
      <c r="OC194"/>
      <c r="OD194"/>
      <c r="OE194"/>
      <c r="OF194"/>
      <c r="OG194"/>
      <c r="OH194"/>
      <c r="OI194"/>
      <c r="OJ194"/>
      <c r="OK194"/>
      <c r="OL194"/>
      <c r="OM194"/>
      <c r="ON194"/>
      <c r="OO194"/>
      <c r="OP194"/>
      <c r="OQ194"/>
      <c r="OR194"/>
      <c r="OS194"/>
      <c r="OT194"/>
      <c r="OU194"/>
      <c r="OV194"/>
      <c r="OW194"/>
      <c r="OX194"/>
      <c r="OY194"/>
      <c r="OZ194"/>
      <c r="PA194"/>
      <c r="PB194"/>
      <c r="PC194"/>
      <c r="PD194"/>
      <c r="PE194"/>
      <c r="PF194"/>
      <c r="PG194"/>
      <c r="PH194"/>
      <c r="PI194"/>
      <c r="PJ194"/>
      <c r="PK194"/>
      <c r="PL194"/>
      <c r="PM194"/>
      <c r="PN194"/>
      <c r="PO194"/>
      <c r="PP194"/>
      <c r="PQ194"/>
      <c r="PR194"/>
      <c r="PS194"/>
      <c r="PT194"/>
      <c r="PU194"/>
      <c r="PV194"/>
      <c r="PW194"/>
      <c r="PX194"/>
      <c r="PY194"/>
      <c r="PZ194"/>
      <c r="QA194"/>
      <c r="QB194"/>
      <c r="QC194"/>
      <c r="QD194"/>
      <c r="QE194"/>
      <c r="QF194"/>
      <c r="QG194"/>
      <c r="QH194"/>
      <c r="QI194"/>
      <c r="QJ194"/>
      <c r="QK194"/>
      <c r="QL194"/>
      <c r="QM194"/>
      <c r="QN194"/>
      <c r="QO194"/>
      <c r="QP194"/>
      <c r="QQ194"/>
      <c r="QR194"/>
      <c r="QS194"/>
      <c r="QT194"/>
      <c r="QU194"/>
      <c r="QV194"/>
      <c r="QW194"/>
      <c r="QX194"/>
      <c r="QY194"/>
      <c r="QZ194"/>
      <c r="RA194"/>
      <c r="RB194"/>
      <c r="RC194"/>
      <c r="RD194"/>
      <c r="RE194"/>
      <c r="RF194"/>
      <c r="RG194"/>
      <c r="RH194"/>
      <c r="RI194"/>
      <c r="RJ194"/>
      <c r="RK194"/>
      <c r="RL194"/>
      <c r="RM194"/>
      <c r="RN194"/>
      <c r="RO194"/>
      <c r="RP194"/>
      <c r="RQ194"/>
      <c r="RR194"/>
      <c r="RS194"/>
      <c r="RT194"/>
      <c r="RU194"/>
      <c r="RV194"/>
      <c r="RW194"/>
      <c r="RX194"/>
      <c r="RY194"/>
      <c r="RZ194"/>
      <c r="SA194"/>
      <c r="SB194"/>
      <c r="SC194"/>
      <c r="SD194"/>
      <c r="SE194"/>
      <c r="SF194"/>
      <c r="SG194"/>
      <c r="SH194"/>
      <c r="SI194"/>
      <c r="SJ194"/>
      <c r="SK194"/>
      <c r="SL194"/>
      <c r="SM194"/>
      <c r="SN194"/>
      <c r="SO194"/>
      <c r="SP194"/>
      <c r="SQ194"/>
      <c r="SR194"/>
      <c r="SS194"/>
      <c r="ST194"/>
      <c r="SU194"/>
      <c r="SV194"/>
      <c r="SW194"/>
      <c r="SX194"/>
      <c r="SY194"/>
      <c r="SZ194"/>
      <c r="TA194"/>
      <c r="TB194"/>
      <c r="TC194"/>
      <c r="TD194"/>
      <c r="TE194"/>
      <c r="TF194"/>
      <c r="TG194"/>
      <c r="TH194"/>
      <c r="TI194"/>
      <c r="TJ194"/>
      <c r="TK194"/>
      <c r="TL194"/>
      <c r="TM194"/>
      <c r="TN194"/>
      <c r="TO194"/>
      <c r="TP194"/>
      <c r="TQ194"/>
      <c r="TR194"/>
      <c r="TS194"/>
      <c r="TT194"/>
      <c r="TU194"/>
      <c r="TV194"/>
      <c r="TW194"/>
      <c r="TX194"/>
      <c r="TY194"/>
      <c r="TZ194"/>
      <c r="UA194"/>
      <c r="UB194"/>
      <c r="UC194"/>
      <c r="UD194"/>
      <c r="UE194"/>
      <c r="UF194"/>
      <c r="UG194"/>
      <c r="UH194"/>
      <c r="UI194"/>
      <c r="UJ194"/>
      <c r="UK194"/>
      <c r="UL194"/>
      <c r="UM194"/>
      <c r="UN194"/>
      <c r="UO194"/>
      <c r="UP194"/>
      <c r="UQ194"/>
      <c r="UR194"/>
      <c r="US194"/>
      <c r="UT194"/>
      <c r="UU194"/>
      <c r="UV194"/>
      <c r="UW194"/>
      <c r="UX194"/>
      <c r="UY194"/>
      <c r="UZ194"/>
      <c r="VA194"/>
      <c r="VB194"/>
      <c r="VC194"/>
      <c r="VD194"/>
      <c r="VE194"/>
      <c r="VF194"/>
      <c r="VG194"/>
      <c r="VH194"/>
      <c r="VI194"/>
      <c r="VJ194"/>
      <c r="VK194"/>
      <c r="VL194"/>
      <c r="VM194"/>
      <c r="VN194"/>
      <c r="VO194"/>
      <c r="VP194"/>
      <c r="VQ194"/>
      <c r="VR194"/>
      <c r="VS194"/>
      <c r="VT194"/>
      <c r="VU194"/>
      <c r="VV194"/>
      <c r="VW194"/>
      <c r="VX194"/>
      <c r="VY194"/>
      <c r="VZ194"/>
      <c r="WA194"/>
      <c r="WB194"/>
      <c r="WC194"/>
      <c r="WD194"/>
      <c r="WE194"/>
      <c r="WF194"/>
      <c r="WG194"/>
    </row>
    <row r="195" spans="1:605" s="12" customFormat="1" ht="12.75" customHeight="1">
      <c r="A195" s="9" t="str">
        <f>"пром."</f>
        <v>пром.</v>
      </c>
      <c r="B195" s="10" t="s">
        <v>91</v>
      </c>
      <c r="C195" s="11" t="str">
        <f>"25"</f>
        <v>25</v>
      </c>
      <c r="D195" s="11">
        <v>1.67</v>
      </c>
      <c r="E195" s="11">
        <v>0</v>
      </c>
      <c r="F195" s="11">
        <v>0.18</v>
      </c>
      <c r="G195" s="11">
        <v>0</v>
      </c>
      <c r="H195" s="11">
        <v>12.55</v>
      </c>
      <c r="I195" s="25">
        <v>52.635800000000003</v>
      </c>
      <c r="J195" s="11">
        <v>0</v>
      </c>
      <c r="K195" s="11">
        <v>0</v>
      </c>
      <c r="L195" s="11">
        <v>0</v>
      </c>
      <c r="M195" s="11">
        <v>0</v>
      </c>
      <c r="N195" s="11">
        <v>10.7</v>
      </c>
      <c r="O195" s="11">
        <v>0</v>
      </c>
      <c r="P195" s="11">
        <v>1.85</v>
      </c>
      <c r="Q195" s="11">
        <v>0</v>
      </c>
      <c r="R195" s="11">
        <v>0</v>
      </c>
      <c r="S195" s="11">
        <v>0</v>
      </c>
      <c r="T195" s="11">
        <v>3.01</v>
      </c>
      <c r="U195" s="11">
        <v>10.08</v>
      </c>
      <c r="V195" s="11">
        <v>468.1</v>
      </c>
      <c r="W195" s="11">
        <v>185.09</v>
      </c>
      <c r="X195" s="11">
        <v>58.12</v>
      </c>
      <c r="Y195" s="11">
        <v>52.43</v>
      </c>
      <c r="Z195" s="11">
        <v>6.22</v>
      </c>
      <c r="AA195" s="11">
        <v>840</v>
      </c>
      <c r="AB195" s="11">
        <v>0</v>
      </c>
      <c r="AC195" s="11">
        <v>52.5</v>
      </c>
      <c r="AD195" s="11">
        <v>0.42</v>
      </c>
      <c r="AE195" s="11">
        <v>0.05</v>
      </c>
      <c r="AF195" s="11">
        <v>0.27</v>
      </c>
      <c r="AG195" s="11">
        <v>0</v>
      </c>
      <c r="AH195" s="11">
        <v>2.2400000000000002</v>
      </c>
      <c r="AI195" s="11">
        <v>12.5</v>
      </c>
      <c r="AJ195" s="12">
        <v>0</v>
      </c>
      <c r="AK195" s="12">
        <v>0</v>
      </c>
      <c r="AL195" s="12">
        <v>0</v>
      </c>
      <c r="AM195" s="12">
        <v>0</v>
      </c>
      <c r="AN195" s="12">
        <v>0</v>
      </c>
      <c r="AO195" s="12">
        <v>0</v>
      </c>
      <c r="AP195" s="12">
        <v>0</v>
      </c>
      <c r="AQ195" s="12">
        <v>0</v>
      </c>
      <c r="AR195" s="12">
        <v>0</v>
      </c>
      <c r="AS195" s="12">
        <v>0</v>
      </c>
      <c r="AT195" s="12">
        <v>0</v>
      </c>
      <c r="AU195" s="12">
        <v>0</v>
      </c>
      <c r="AV195" s="12">
        <v>0</v>
      </c>
      <c r="AW195" s="12">
        <v>0</v>
      </c>
      <c r="AX195" s="12">
        <v>0</v>
      </c>
      <c r="AY195" s="12">
        <v>0</v>
      </c>
      <c r="AZ195" s="12">
        <v>0</v>
      </c>
      <c r="BA195" s="12">
        <v>0</v>
      </c>
      <c r="BB195" s="12">
        <v>0</v>
      </c>
      <c r="BC195" s="12">
        <v>0</v>
      </c>
      <c r="BD195" s="12">
        <v>0</v>
      </c>
      <c r="BE195" s="12">
        <v>0</v>
      </c>
      <c r="BF195" s="12">
        <v>0</v>
      </c>
      <c r="BG195" s="12">
        <v>0.01</v>
      </c>
      <c r="BH195" s="12">
        <v>0</v>
      </c>
      <c r="BI195" s="12">
        <v>0.02</v>
      </c>
      <c r="BJ195" s="12">
        <v>0</v>
      </c>
      <c r="BK195" s="12">
        <v>0.22</v>
      </c>
      <c r="BL195" s="12">
        <v>0</v>
      </c>
      <c r="BM195" s="12">
        <v>7.0000000000000007E-2</v>
      </c>
      <c r="BN195" s="12">
        <v>0</v>
      </c>
      <c r="BO195" s="12">
        <v>0</v>
      </c>
      <c r="BP195" s="12">
        <v>0</v>
      </c>
      <c r="BQ195" s="12">
        <v>0</v>
      </c>
      <c r="BR195" s="12">
        <v>0.02</v>
      </c>
      <c r="BS195" s="12">
        <v>7.0000000000000007E-2</v>
      </c>
      <c r="BT195" s="12">
        <v>0</v>
      </c>
      <c r="BU195" s="12">
        <v>0</v>
      </c>
      <c r="BV195" s="12">
        <v>0.14000000000000001</v>
      </c>
      <c r="BW195" s="12">
        <v>0.54</v>
      </c>
      <c r="BX195" s="12">
        <v>0</v>
      </c>
      <c r="BY195" s="12">
        <v>0</v>
      </c>
      <c r="BZ195" s="12">
        <v>0</v>
      </c>
      <c r="CA195" s="12">
        <v>0</v>
      </c>
      <c r="CB195" s="12">
        <v>2</v>
      </c>
      <c r="IV195"/>
      <c r="IW195"/>
      <c r="IX195"/>
      <c r="IY195"/>
      <c r="IZ195"/>
      <c r="JA195"/>
      <c r="JB195"/>
      <c r="JC195"/>
      <c r="JD195"/>
      <c r="JE195"/>
      <c r="JF195"/>
      <c r="JG195"/>
      <c r="JH195"/>
      <c r="JI195"/>
      <c r="JJ195"/>
      <c r="JK195"/>
      <c r="JL195"/>
      <c r="JM195"/>
      <c r="JN195"/>
      <c r="JO195"/>
      <c r="JP195"/>
      <c r="JQ195"/>
      <c r="JR195"/>
      <c r="JS195"/>
      <c r="JT195"/>
      <c r="JU195"/>
      <c r="JV195"/>
      <c r="JW195"/>
      <c r="JX195"/>
      <c r="JY195"/>
      <c r="JZ195"/>
      <c r="KA195"/>
      <c r="KB195"/>
      <c r="KC195"/>
      <c r="KD195"/>
      <c r="KE195"/>
      <c r="KF195"/>
      <c r="KG195"/>
      <c r="KH195"/>
      <c r="KI195"/>
      <c r="KJ195"/>
      <c r="KK195"/>
      <c r="KL195"/>
      <c r="KM195"/>
      <c r="KN195"/>
      <c r="KO195"/>
      <c r="KP195"/>
      <c r="KQ195"/>
      <c r="KR195"/>
      <c r="KS195"/>
      <c r="KT195"/>
      <c r="KU195"/>
      <c r="KV195"/>
      <c r="KW195"/>
      <c r="KX195"/>
      <c r="KY195"/>
      <c r="KZ195"/>
      <c r="LA195"/>
      <c r="LB195"/>
      <c r="LC195"/>
      <c r="LD195"/>
      <c r="LE195"/>
      <c r="LF195"/>
      <c r="LG195"/>
      <c r="LH195"/>
      <c r="LI195"/>
      <c r="LJ195"/>
      <c r="LK195"/>
      <c r="LL195"/>
      <c r="LM195"/>
      <c r="LN195"/>
      <c r="LO195"/>
      <c r="LP195"/>
      <c r="LQ195"/>
      <c r="LR195"/>
      <c r="LS195"/>
      <c r="LT195"/>
      <c r="LU195"/>
      <c r="LV195"/>
      <c r="LW195"/>
      <c r="LX195"/>
      <c r="LY195"/>
      <c r="LZ195"/>
      <c r="MA195"/>
      <c r="MB195"/>
      <c r="MC195"/>
      <c r="MD195"/>
      <c r="ME195"/>
      <c r="MF195"/>
      <c r="MG195"/>
      <c r="MH195"/>
      <c r="MI195"/>
      <c r="MJ195"/>
      <c r="MK195"/>
      <c r="ML195"/>
      <c r="MM195"/>
      <c r="MN195"/>
      <c r="MO195"/>
      <c r="MP195"/>
      <c r="MQ195"/>
      <c r="MR195"/>
      <c r="MS195"/>
      <c r="MT195"/>
      <c r="MU195"/>
      <c r="MV195"/>
      <c r="MW195"/>
      <c r="MX195"/>
      <c r="MY195"/>
      <c r="MZ195"/>
      <c r="NA195"/>
      <c r="NB195"/>
      <c r="NC195"/>
      <c r="ND195"/>
      <c r="NE195"/>
      <c r="NF195"/>
      <c r="NG195"/>
      <c r="NH195"/>
      <c r="NI195"/>
      <c r="NJ195"/>
      <c r="NK195"/>
      <c r="NL195"/>
      <c r="NM195"/>
      <c r="NN195"/>
      <c r="NO195"/>
      <c r="NP195"/>
      <c r="NQ195"/>
      <c r="NR195"/>
      <c r="NS195"/>
      <c r="NT195"/>
      <c r="NU195"/>
      <c r="NV195"/>
      <c r="NW195"/>
      <c r="NX195"/>
      <c r="NY195"/>
      <c r="NZ195"/>
      <c r="OA195"/>
      <c r="OB195"/>
      <c r="OC195"/>
      <c r="OD195"/>
      <c r="OE195"/>
      <c r="OF195"/>
      <c r="OG195"/>
      <c r="OH195"/>
      <c r="OI195"/>
      <c r="OJ195"/>
      <c r="OK195"/>
      <c r="OL195"/>
      <c r="OM195"/>
      <c r="ON195"/>
      <c r="OO195"/>
      <c r="OP195"/>
      <c r="OQ195"/>
      <c r="OR195"/>
      <c r="OS195"/>
      <c r="OT195"/>
      <c r="OU195"/>
      <c r="OV195"/>
      <c r="OW195"/>
      <c r="OX195"/>
      <c r="OY195"/>
      <c r="OZ195"/>
      <c r="PA195"/>
      <c r="PB195"/>
      <c r="PC195"/>
      <c r="PD195"/>
      <c r="PE195"/>
      <c r="PF195"/>
      <c r="PG195"/>
      <c r="PH195"/>
      <c r="PI195"/>
      <c r="PJ195"/>
      <c r="PK195"/>
      <c r="PL195"/>
      <c r="PM195"/>
      <c r="PN195"/>
      <c r="PO195"/>
      <c r="PP195"/>
      <c r="PQ195"/>
      <c r="PR195"/>
      <c r="PS195"/>
      <c r="PT195"/>
      <c r="PU195"/>
      <c r="PV195"/>
      <c r="PW195"/>
      <c r="PX195"/>
      <c r="PY195"/>
      <c r="PZ195"/>
      <c r="QA195"/>
      <c r="QB195"/>
      <c r="QC195"/>
      <c r="QD195"/>
      <c r="QE195"/>
      <c r="QF195"/>
      <c r="QG195"/>
      <c r="QH195"/>
      <c r="QI195"/>
      <c r="QJ195"/>
      <c r="QK195"/>
      <c r="QL195"/>
      <c r="QM195"/>
      <c r="QN195"/>
      <c r="QO195"/>
      <c r="QP195"/>
      <c r="QQ195"/>
      <c r="QR195"/>
      <c r="QS195"/>
      <c r="QT195"/>
      <c r="QU195"/>
      <c r="QV195"/>
      <c r="QW195"/>
      <c r="QX195"/>
      <c r="QY195"/>
      <c r="QZ195"/>
      <c r="RA195"/>
      <c r="RB195"/>
      <c r="RC195"/>
      <c r="RD195"/>
      <c r="RE195"/>
      <c r="RF195"/>
      <c r="RG195"/>
      <c r="RH195"/>
      <c r="RI195"/>
      <c r="RJ195"/>
      <c r="RK195"/>
      <c r="RL195"/>
      <c r="RM195"/>
      <c r="RN195"/>
      <c r="RO195"/>
      <c r="RP195"/>
      <c r="RQ195"/>
      <c r="RR195"/>
      <c r="RS195"/>
      <c r="RT195"/>
      <c r="RU195"/>
      <c r="RV195"/>
      <c r="RW195"/>
      <c r="RX195"/>
      <c r="RY195"/>
      <c r="RZ195"/>
      <c r="SA195"/>
      <c r="SB195"/>
      <c r="SC195"/>
      <c r="SD195"/>
      <c r="SE195"/>
      <c r="SF195"/>
      <c r="SG195"/>
      <c r="SH195"/>
      <c r="SI195"/>
      <c r="SJ195"/>
      <c r="SK195"/>
      <c r="SL195"/>
      <c r="SM195"/>
      <c r="SN195"/>
      <c r="SO195"/>
      <c r="SP195"/>
      <c r="SQ195"/>
      <c r="SR195"/>
      <c r="SS195"/>
      <c r="ST195"/>
      <c r="SU195"/>
      <c r="SV195"/>
      <c r="SW195"/>
      <c r="SX195"/>
      <c r="SY195"/>
      <c r="SZ195"/>
      <c r="TA195"/>
      <c r="TB195"/>
      <c r="TC195"/>
      <c r="TD195"/>
      <c r="TE195"/>
      <c r="TF195"/>
      <c r="TG195"/>
      <c r="TH195"/>
      <c r="TI195"/>
      <c r="TJ195"/>
      <c r="TK195"/>
      <c r="TL195"/>
      <c r="TM195"/>
      <c r="TN195"/>
      <c r="TO195"/>
      <c r="TP195"/>
      <c r="TQ195"/>
      <c r="TR195"/>
      <c r="TS195"/>
      <c r="TT195"/>
      <c r="TU195"/>
      <c r="TV195"/>
      <c r="TW195"/>
      <c r="TX195"/>
      <c r="TY195"/>
      <c r="TZ195"/>
      <c r="UA195"/>
      <c r="UB195"/>
      <c r="UC195"/>
      <c r="UD195"/>
      <c r="UE195"/>
      <c r="UF195"/>
      <c r="UG195"/>
      <c r="UH195"/>
      <c r="UI195"/>
      <c r="UJ195"/>
      <c r="UK195"/>
      <c r="UL195"/>
      <c r="UM195"/>
      <c r="UN195"/>
      <c r="UO195"/>
      <c r="UP195"/>
      <c r="UQ195"/>
      <c r="UR195"/>
      <c r="US195"/>
      <c r="UT195"/>
      <c r="UU195"/>
      <c r="UV195"/>
      <c r="UW195"/>
      <c r="UX195"/>
      <c r="UY195"/>
      <c r="UZ195"/>
      <c r="VA195"/>
      <c r="VB195"/>
      <c r="VC195"/>
      <c r="VD195"/>
      <c r="VE195"/>
      <c r="VF195"/>
      <c r="VG195"/>
      <c r="VH195"/>
      <c r="VI195"/>
      <c r="VJ195"/>
      <c r="VK195"/>
      <c r="VL195"/>
      <c r="VM195"/>
      <c r="VN195"/>
      <c r="VO195"/>
      <c r="VP195"/>
      <c r="VQ195"/>
      <c r="VR195"/>
      <c r="VS195"/>
      <c r="VT195"/>
      <c r="VU195"/>
      <c r="VV195"/>
      <c r="VW195"/>
      <c r="VX195"/>
      <c r="VY195"/>
      <c r="VZ195"/>
      <c r="WA195"/>
      <c r="WB195"/>
      <c r="WC195"/>
      <c r="WD195"/>
      <c r="WE195"/>
      <c r="WF195"/>
      <c r="WG195"/>
    </row>
    <row r="196" spans="1:605" s="3" customFormat="1" ht="12.75" customHeight="1">
      <c r="A196" s="13" t="str">
        <f>"пром."</f>
        <v>пром.</v>
      </c>
      <c r="B196" s="14" t="s">
        <v>92</v>
      </c>
      <c r="C196" s="15" t="str">
        <f>"20"</f>
        <v>20</v>
      </c>
      <c r="D196" s="15">
        <v>1.32</v>
      </c>
      <c r="E196" s="15">
        <v>0</v>
      </c>
      <c r="F196" s="15">
        <v>0.24</v>
      </c>
      <c r="G196" s="15">
        <v>0.24</v>
      </c>
      <c r="H196" s="15">
        <v>8.34</v>
      </c>
      <c r="I196" s="26">
        <v>38.676000000000002</v>
      </c>
      <c r="J196" s="15">
        <v>0.04</v>
      </c>
      <c r="K196" s="15">
        <v>0</v>
      </c>
      <c r="L196" s="15">
        <v>0</v>
      </c>
      <c r="M196" s="15">
        <v>0</v>
      </c>
      <c r="N196" s="15">
        <v>0.24</v>
      </c>
      <c r="O196" s="15">
        <v>6.44</v>
      </c>
      <c r="P196" s="15">
        <v>1.66</v>
      </c>
      <c r="Q196" s="15">
        <v>0</v>
      </c>
      <c r="R196" s="15">
        <v>0</v>
      </c>
      <c r="S196" s="15">
        <v>0.2</v>
      </c>
      <c r="T196" s="15">
        <v>0.5</v>
      </c>
      <c r="U196" s="15">
        <v>122</v>
      </c>
      <c r="V196" s="15">
        <v>49</v>
      </c>
      <c r="W196" s="15">
        <v>7</v>
      </c>
      <c r="X196" s="15">
        <v>9.4</v>
      </c>
      <c r="Y196" s="15">
        <v>31.6</v>
      </c>
      <c r="Z196" s="15">
        <v>0.78</v>
      </c>
      <c r="AA196" s="15">
        <v>0</v>
      </c>
      <c r="AB196" s="15">
        <v>1</v>
      </c>
      <c r="AC196" s="15">
        <v>0.2</v>
      </c>
      <c r="AD196" s="15">
        <v>0.28000000000000003</v>
      </c>
      <c r="AE196" s="15">
        <v>0.04</v>
      </c>
      <c r="AF196" s="15">
        <v>0.02</v>
      </c>
      <c r="AG196" s="15">
        <v>0.14000000000000001</v>
      </c>
      <c r="AH196" s="15">
        <v>0.4</v>
      </c>
      <c r="AI196" s="15">
        <v>0</v>
      </c>
      <c r="AJ196" s="3">
        <v>0</v>
      </c>
      <c r="AK196" s="3">
        <v>64.400000000000006</v>
      </c>
      <c r="AL196" s="3">
        <v>49.6</v>
      </c>
      <c r="AM196" s="3">
        <v>85.4</v>
      </c>
      <c r="AN196" s="3">
        <v>44.6</v>
      </c>
      <c r="AO196" s="3">
        <v>18.600000000000001</v>
      </c>
      <c r="AP196" s="3">
        <v>39.6</v>
      </c>
      <c r="AQ196" s="3">
        <v>16</v>
      </c>
      <c r="AR196" s="3">
        <v>74.2</v>
      </c>
      <c r="AS196" s="3">
        <v>59.4</v>
      </c>
      <c r="AT196" s="3">
        <v>58.2</v>
      </c>
      <c r="AU196" s="3">
        <v>92.8</v>
      </c>
      <c r="AV196" s="3">
        <v>24.8</v>
      </c>
      <c r="AW196" s="3">
        <v>62</v>
      </c>
      <c r="AX196" s="3">
        <v>311.8</v>
      </c>
      <c r="AY196" s="3">
        <v>0</v>
      </c>
      <c r="AZ196" s="3">
        <v>105.2</v>
      </c>
      <c r="BA196" s="3">
        <v>58.2</v>
      </c>
      <c r="BB196" s="3">
        <v>36</v>
      </c>
      <c r="BC196" s="3">
        <v>26</v>
      </c>
      <c r="BD196" s="3">
        <v>0</v>
      </c>
      <c r="BE196" s="3">
        <v>0</v>
      </c>
      <c r="BF196" s="3">
        <v>0</v>
      </c>
      <c r="BG196" s="3">
        <v>0</v>
      </c>
      <c r="BH196" s="3">
        <v>0</v>
      </c>
      <c r="BI196" s="3">
        <v>0</v>
      </c>
      <c r="BJ196" s="3">
        <v>0</v>
      </c>
      <c r="BK196" s="3">
        <v>0.03</v>
      </c>
      <c r="BL196" s="3">
        <v>0</v>
      </c>
      <c r="BM196" s="3">
        <v>0</v>
      </c>
      <c r="BN196" s="3">
        <v>0</v>
      </c>
      <c r="BO196" s="3">
        <v>0</v>
      </c>
      <c r="BP196" s="3">
        <v>0</v>
      </c>
      <c r="BQ196" s="3">
        <v>0</v>
      </c>
      <c r="BR196" s="3">
        <v>0</v>
      </c>
      <c r="BS196" s="3">
        <v>0.02</v>
      </c>
      <c r="BT196" s="3">
        <v>0</v>
      </c>
      <c r="BU196" s="3">
        <v>0</v>
      </c>
      <c r="BV196" s="3">
        <v>0.1</v>
      </c>
      <c r="BW196" s="3">
        <v>0.02</v>
      </c>
      <c r="BX196" s="3">
        <v>0</v>
      </c>
      <c r="BY196" s="3">
        <v>0</v>
      </c>
      <c r="BZ196" s="3">
        <v>0</v>
      </c>
      <c r="CA196" s="3">
        <v>0</v>
      </c>
      <c r="CB196" s="3">
        <v>9.4</v>
      </c>
      <c r="IV196"/>
      <c r="IW196"/>
      <c r="IX196"/>
      <c r="IY196"/>
      <c r="IZ196"/>
      <c r="JA196"/>
      <c r="JB196"/>
      <c r="JC196"/>
      <c r="JD196"/>
      <c r="JE196"/>
      <c r="JF196"/>
      <c r="JG196"/>
      <c r="JH196"/>
      <c r="JI196"/>
      <c r="JJ196"/>
      <c r="JK196"/>
      <c r="JL196"/>
      <c r="JM196"/>
      <c r="JN196"/>
      <c r="JO196"/>
      <c r="JP196"/>
      <c r="JQ196"/>
      <c r="JR196"/>
      <c r="JS196"/>
      <c r="JT196"/>
      <c r="JU196"/>
      <c r="JV196"/>
      <c r="JW196"/>
      <c r="JX196"/>
      <c r="JY196"/>
      <c r="JZ196"/>
      <c r="KA196"/>
      <c r="KB196"/>
      <c r="KC196"/>
      <c r="KD196"/>
      <c r="KE196"/>
      <c r="KF196"/>
      <c r="KG196"/>
      <c r="KH196"/>
      <c r="KI196"/>
      <c r="KJ196"/>
      <c r="KK196"/>
      <c r="KL196"/>
      <c r="KM196"/>
      <c r="KN196"/>
      <c r="KO196"/>
      <c r="KP196"/>
      <c r="KQ196"/>
      <c r="KR196"/>
      <c r="KS196"/>
      <c r="KT196"/>
      <c r="KU196"/>
      <c r="KV196"/>
      <c r="KW196"/>
      <c r="KX196"/>
      <c r="KY196"/>
      <c r="KZ196"/>
      <c r="LA196"/>
      <c r="LB196"/>
      <c r="LC196"/>
      <c r="LD196"/>
      <c r="LE196"/>
      <c r="LF196"/>
      <c r="LG196"/>
      <c r="LH196"/>
      <c r="LI196"/>
      <c r="LJ196"/>
      <c r="LK196"/>
      <c r="LL196"/>
      <c r="LM196"/>
      <c r="LN196"/>
      <c r="LO196"/>
      <c r="LP196"/>
      <c r="LQ196"/>
      <c r="LR196"/>
      <c r="LS196"/>
      <c r="LT196"/>
      <c r="LU196"/>
      <c r="LV196"/>
      <c r="LW196"/>
      <c r="LX196"/>
      <c r="LY196"/>
      <c r="LZ196"/>
      <c r="MA196"/>
      <c r="MB196"/>
      <c r="MC196"/>
      <c r="MD196"/>
      <c r="ME196"/>
      <c r="MF196"/>
      <c r="MG196"/>
      <c r="MH196"/>
      <c r="MI196"/>
      <c r="MJ196"/>
      <c r="MK196"/>
      <c r="ML196"/>
      <c r="MM196"/>
      <c r="MN196"/>
      <c r="MO196"/>
      <c r="MP196"/>
      <c r="MQ196"/>
      <c r="MR196"/>
      <c r="MS196"/>
      <c r="MT196"/>
      <c r="MU196"/>
      <c r="MV196"/>
      <c r="MW196"/>
      <c r="MX196"/>
      <c r="MY196"/>
      <c r="MZ196"/>
      <c r="NA196"/>
      <c r="NB196"/>
      <c r="NC196"/>
      <c r="ND196"/>
      <c r="NE196"/>
      <c r="NF196"/>
      <c r="NG196"/>
      <c r="NH196"/>
      <c r="NI196"/>
      <c r="NJ196"/>
      <c r="NK196"/>
      <c r="NL196"/>
      <c r="NM196"/>
      <c r="NN196"/>
      <c r="NO196"/>
      <c r="NP196"/>
      <c r="NQ196"/>
      <c r="NR196"/>
      <c r="NS196"/>
      <c r="NT196"/>
      <c r="NU196"/>
      <c r="NV196"/>
      <c r="NW196"/>
      <c r="NX196"/>
      <c r="NY196"/>
      <c r="NZ196"/>
      <c r="OA196"/>
      <c r="OB196"/>
      <c r="OC196"/>
      <c r="OD196"/>
      <c r="OE196"/>
      <c r="OF196"/>
      <c r="OG196"/>
      <c r="OH196"/>
      <c r="OI196"/>
      <c r="OJ196"/>
      <c r="OK196"/>
      <c r="OL196"/>
      <c r="OM196"/>
      <c r="ON196"/>
      <c r="OO196"/>
      <c r="OP196"/>
      <c r="OQ196"/>
      <c r="OR196"/>
      <c r="OS196"/>
      <c r="OT196"/>
      <c r="OU196"/>
      <c r="OV196"/>
      <c r="OW196"/>
      <c r="OX196"/>
      <c r="OY196"/>
      <c r="OZ196"/>
      <c r="PA196"/>
      <c r="PB196"/>
      <c r="PC196"/>
      <c r="PD196"/>
      <c r="PE196"/>
      <c r="PF196"/>
      <c r="PG196"/>
      <c r="PH196"/>
      <c r="PI196"/>
      <c r="PJ196"/>
      <c r="PK196"/>
      <c r="PL196"/>
      <c r="PM196"/>
      <c r="PN196"/>
      <c r="PO196"/>
      <c r="PP196"/>
      <c r="PQ196"/>
      <c r="PR196"/>
      <c r="PS196"/>
      <c r="PT196"/>
      <c r="PU196"/>
      <c r="PV196"/>
      <c r="PW196"/>
      <c r="PX196"/>
      <c r="PY196"/>
      <c r="PZ196"/>
      <c r="QA196"/>
      <c r="QB196"/>
      <c r="QC196"/>
      <c r="QD196"/>
      <c r="QE196"/>
      <c r="QF196"/>
      <c r="QG196"/>
      <c r="QH196"/>
      <c r="QI196"/>
      <c r="QJ196"/>
      <c r="QK196"/>
      <c r="QL196"/>
      <c r="QM196"/>
      <c r="QN196"/>
      <c r="QO196"/>
      <c r="QP196"/>
      <c r="QQ196"/>
      <c r="QR196"/>
      <c r="QS196"/>
      <c r="QT196"/>
      <c r="QU196"/>
      <c r="QV196"/>
      <c r="QW196"/>
      <c r="QX196"/>
      <c r="QY196"/>
      <c r="QZ196"/>
      <c r="RA196"/>
      <c r="RB196"/>
      <c r="RC196"/>
      <c r="RD196"/>
      <c r="RE196"/>
      <c r="RF196"/>
      <c r="RG196"/>
      <c r="RH196"/>
      <c r="RI196"/>
      <c r="RJ196"/>
      <c r="RK196"/>
      <c r="RL196"/>
      <c r="RM196"/>
      <c r="RN196"/>
      <c r="RO196"/>
      <c r="RP196"/>
      <c r="RQ196"/>
      <c r="RR196"/>
      <c r="RS196"/>
      <c r="RT196"/>
      <c r="RU196"/>
      <c r="RV196"/>
      <c r="RW196"/>
      <c r="RX196"/>
      <c r="RY196"/>
      <c r="RZ196"/>
      <c r="SA196"/>
      <c r="SB196"/>
      <c r="SC196"/>
      <c r="SD196"/>
      <c r="SE196"/>
      <c r="SF196"/>
      <c r="SG196"/>
      <c r="SH196"/>
      <c r="SI196"/>
      <c r="SJ196"/>
      <c r="SK196"/>
      <c r="SL196"/>
      <c r="SM196"/>
      <c r="SN196"/>
      <c r="SO196"/>
      <c r="SP196"/>
      <c r="SQ196"/>
      <c r="SR196"/>
      <c r="SS196"/>
      <c r="ST196"/>
      <c r="SU196"/>
      <c r="SV196"/>
      <c r="SW196"/>
      <c r="SX196"/>
      <c r="SY196"/>
      <c r="SZ196"/>
      <c r="TA196"/>
      <c r="TB196"/>
      <c r="TC196"/>
      <c r="TD196"/>
      <c r="TE196"/>
      <c r="TF196"/>
      <c r="TG196"/>
      <c r="TH196"/>
      <c r="TI196"/>
      <c r="TJ196"/>
      <c r="TK196"/>
      <c r="TL196"/>
      <c r="TM196"/>
      <c r="TN196"/>
      <c r="TO196"/>
      <c r="TP196"/>
      <c r="TQ196"/>
      <c r="TR196"/>
      <c r="TS196"/>
      <c r="TT196"/>
      <c r="TU196"/>
      <c r="TV196"/>
      <c r="TW196"/>
      <c r="TX196"/>
      <c r="TY196"/>
      <c r="TZ196"/>
      <c r="UA196"/>
      <c r="UB196"/>
      <c r="UC196"/>
      <c r="UD196"/>
      <c r="UE196"/>
      <c r="UF196"/>
      <c r="UG196"/>
      <c r="UH196"/>
      <c r="UI196"/>
      <c r="UJ196"/>
      <c r="UK196"/>
      <c r="UL196"/>
      <c r="UM196"/>
      <c r="UN196"/>
      <c r="UO196"/>
      <c r="UP196"/>
      <c r="UQ196"/>
      <c r="UR196"/>
      <c r="US196"/>
      <c r="UT196"/>
      <c r="UU196"/>
      <c r="UV196"/>
      <c r="UW196"/>
      <c r="UX196"/>
      <c r="UY196"/>
      <c r="UZ196"/>
      <c r="VA196"/>
      <c r="VB196"/>
      <c r="VC196"/>
      <c r="VD196"/>
      <c r="VE196"/>
      <c r="VF196"/>
      <c r="VG196"/>
      <c r="VH196"/>
      <c r="VI196"/>
      <c r="VJ196"/>
      <c r="VK196"/>
      <c r="VL196"/>
      <c r="VM196"/>
      <c r="VN196"/>
      <c r="VO196"/>
      <c r="VP196"/>
      <c r="VQ196"/>
      <c r="VR196"/>
      <c r="VS196"/>
      <c r="VT196"/>
      <c r="VU196"/>
      <c r="VV196"/>
      <c r="VW196"/>
      <c r="VX196"/>
      <c r="VY196"/>
      <c r="VZ196"/>
      <c r="WA196"/>
      <c r="WB196"/>
      <c r="WC196"/>
      <c r="WD196"/>
      <c r="WE196"/>
      <c r="WF196"/>
      <c r="WG196"/>
    </row>
    <row r="197" spans="1:605" s="19" customFormat="1" ht="12.75" customHeight="1">
      <c r="A197" s="16"/>
      <c r="B197" s="17" t="s">
        <v>103</v>
      </c>
      <c r="C197" s="18"/>
      <c r="D197" s="18">
        <v>24.03</v>
      </c>
      <c r="E197" s="18">
        <v>14</v>
      </c>
      <c r="F197" s="18">
        <v>27.95</v>
      </c>
      <c r="G197" s="18">
        <v>12.55</v>
      </c>
      <c r="H197" s="18">
        <v>83.8</v>
      </c>
      <c r="I197" s="27">
        <v>654.71</v>
      </c>
      <c r="J197" s="18">
        <v>10.26</v>
      </c>
      <c r="K197" s="18">
        <v>7.64</v>
      </c>
      <c r="L197" s="18">
        <v>0</v>
      </c>
      <c r="M197" s="18">
        <v>0</v>
      </c>
      <c r="N197" s="18">
        <v>53.1</v>
      </c>
      <c r="O197" s="18">
        <v>18.21</v>
      </c>
      <c r="P197" s="18">
        <v>12.5</v>
      </c>
      <c r="Q197" s="18">
        <v>0</v>
      </c>
      <c r="R197" s="18">
        <v>0</v>
      </c>
      <c r="S197" s="18">
        <v>1.87</v>
      </c>
      <c r="T197" s="18">
        <v>9.8000000000000007</v>
      </c>
      <c r="U197" s="18">
        <v>882.95</v>
      </c>
      <c r="V197" s="18">
        <v>1903.09</v>
      </c>
      <c r="W197" s="18">
        <v>384.87</v>
      </c>
      <c r="X197" s="18">
        <v>159.25</v>
      </c>
      <c r="Y197" s="18">
        <v>396.39</v>
      </c>
      <c r="Z197" s="18">
        <v>12.15</v>
      </c>
      <c r="AA197" s="18">
        <v>866.73</v>
      </c>
      <c r="AB197" s="18">
        <v>3251</v>
      </c>
      <c r="AC197" s="18">
        <v>737.44</v>
      </c>
      <c r="AD197" s="18">
        <v>7.35</v>
      </c>
      <c r="AE197" s="18">
        <v>0.28000000000000003</v>
      </c>
      <c r="AF197" s="18">
        <v>0.59</v>
      </c>
      <c r="AG197" s="18">
        <v>5.25</v>
      </c>
      <c r="AH197" s="18">
        <v>12.66</v>
      </c>
      <c r="AI197" s="18">
        <v>103.75</v>
      </c>
      <c r="AJ197" s="19">
        <v>0</v>
      </c>
      <c r="AK197" s="19">
        <v>1097.9100000000001</v>
      </c>
      <c r="AL197" s="19">
        <v>888.25</v>
      </c>
      <c r="AM197" s="19">
        <v>1567.77</v>
      </c>
      <c r="AN197" s="19">
        <v>2239.63</v>
      </c>
      <c r="AO197" s="19">
        <v>454.42</v>
      </c>
      <c r="AP197" s="19">
        <v>864.34</v>
      </c>
      <c r="AQ197" s="19">
        <v>239.08</v>
      </c>
      <c r="AR197" s="19">
        <v>920.74</v>
      </c>
      <c r="AS197" s="19">
        <v>1083.93</v>
      </c>
      <c r="AT197" s="19">
        <v>1134.82</v>
      </c>
      <c r="AU197" s="19">
        <v>2059.59</v>
      </c>
      <c r="AV197" s="19">
        <v>640.05999999999995</v>
      </c>
      <c r="AW197" s="19">
        <v>920.71</v>
      </c>
      <c r="AX197" s="19">
        <v>3874.51</v>
      </c>
      <c r="AY197" s="19">
        <v>198.36</v>
      </c>
      <c r="AZ197" s="19">
        <v>848.97</v>
      </c>
      <c r="BA197" s="19">
        <v>848.53</v>
      </c>
      <c r="BB197" s="19">
        <v>767.13</v>
      </c>
      <c r="BC197" s="19">
        <v>298.67</v>
      </c>
      <c r="BD197" s="19">
        <v>0.11</v>
      </c>
      <c r="BE197" s="19">
        <v>0.05</v>
      </c>
      <c r="BF197" s="19">
        <v>0.03</v>
      </c>
      <c r="BG197" s="19">
        <v>7.0000000000000007E-2</v>
      </c>
      <c r="BH197" s="19">
        <v>0.08</v>
      </c>
      <c r="BI197" s="19">
        <v>0.36</v>
      </c>
      <c r="BJ197" s="19">
        <v>0</v>
      </c>
      <c r="BK197" s="19">
        <v>1.89</v>
      </c>
      <c r="BL197" s="19">
        <v>0</v>
      </c>
      <c r="BM197" s="19">
        <v>0.81</v>
      </c>
      <c r="BN197" s="19">
        <v>0.04</v>
      </c>
      <c r="BO197" s="19">
        <v>7.0000000000000007E-2</v>
      </c>
      <c r="BP197" s="19">
        <v>0</v>
      </c>
      <c r="BQ197" s="19">
        <v>7.0000000000000007E-2</v>
      </c>
      <c r="BR197" s="19">
        <v>0.12</v>
      </c>
      <c r="BS197" s="19">
        <v>3.44</v>
      </c>
      <c r="BT197" s="19">
        <v>0</v>
      </c>
      <c r="BU197" s="19">
        <v>0</v>
      </c>
      <c r="BV197" s="19">
        <v>7.16</v>
      </c>
      <c r="BW197" s="19">
        <v>0.56000000000000005</v>
      </c>
      <c r="BX197" s="19">
        <v>0</v>
      </c>
      <c r="BY197" s="19">
        <v>0</v>
      </c>
      <c r="BZ197" s="19">
        <v>0</v>
      </c>
      <c r="CA197" s="19">
        <v>0</v>
      </c>
      <c r="CB197" s="19">
        <v>919.91</v>
      </c>
      <c r="IV197"/>
      <c r="IW197"/>
      <c r="IX197"/>
      <c r="IY197"/>
      <c r="IZ197"/>
      <c r="JA197"/>
      <c r="JB197"/>
      <c r="JC197"/>
      <c r="JD197"/>
      <c r="JE197"/>
      <c r="JF197"/>
      <c r="JG197"/>
      <c r="JH197"/>
      <c r="JI197"/>
      <c r="JJ197"/>
      <c r="JK197"/>
      <c r="JL197"/>
      <c r="JM197"/>
      <c r="JN197"/>
      <c r="JO197"/>
      <c r="JP197"/>
      <c r="JQ197"/>
      <c r="JR197"/>
      <c r="JS197"/>
      <c r="JT197"/>
      <c r="JU197"/>
      <c r="JV197"/>
      <c r="JW197"/>
      <c r="JX197"/>
      <c r="JY197"/>
      <c r="JZ197"/>
      <c r="KA197"/>
      <c r="KB197"/>
      <c r="KC197"/>
      <c r="KD197"/>
      <c r="KE197"/>
      <c r="KF197"/>
      <c r="KG197"/>
      <c r="KH197"/>
      <c r="KI197"/>
      <c r="KJ197"/>
      <c r="KK197"/>
      <c r="KL197"/>
      <c r="KM197"/>
      <c r="KN197"/>
      <c r="KO197"/>
      <c r="KP197"/>
      <c r="KQ197"/>
      <c r="KR197"/>
      <c r="KS197"/>
      <c r="KT197"/>
      <c r="KU197"/>
      <c r="KV197"/>
      <c r="KW197"/>
      <c r="KX197"/>
      <c r="KY197"/>
      <c r="KZ197"/>
      <c r="LA197"/>
      <c r="LB197"/>
      <c r="LC197"/>
      <c r="LD197"/>
      <c r="LE197"/>
      <c r="LF197"/>
      <c r="LG197"/>
      <c r="LH197"/>
      <c r="LI197"/>
      <c r="LJ197"/>
      <c r="LK197"/>
      <c r="LL197"/>
      <c r="LM197"/>
      <c r="LN197"/>
      <c r="LO197"/>
      <c r="LP197"/>
      <c r="LQ197"/>
      <c r="LR197"/>
      <c r="LS197"/>
      <c r="LT197"/>
      <c r="LU197"/>
      <c r="LV197"/>
      <c r="LW197"/>
      <c r="LX197"/>
      <c r="LY197"/>
      <c r="LZ197"/>
      <c r="MA197"/>
      <c r="MB197"/>
      <c r="MC197"/>
      <c r="MD197"/>
      <c r="ME197"/>
      <c r="MF197"/>
      <c r="MG197"/>
      <c r="MH197"/>
      <c r="MI197"/>
      <c r="MJ197"/>
      <c r="MK197"/>
      <c r="ML197"/>
      <c r="MM197"/>
      <c r="MN197"/>
      <c r="MO197"/>
      <c r="MP197"/>
      <c r="MQ197"/>
      <c r="MR197"/>
      <c r="MS197"/>
      <c r="MT197"/>
      <c r="MU197"/>
      <c r="MV197"/>
      <c r="MW197"/>
      <c r="MX197"/>
      <c r="MY197"/>
      <c r="MZ197"/>
      <c r="NA197"/>
      <c r="NB197"/>
      <c r="NC197"/>
      <c r="ND197"/>
      <c r="NE197"/>
      <c r="NF197"/>
      <c r="NG197"/>
      <c r="NH197"/>
      <c r="NI197"/>
      <c r="NJ197"/>
      <c r="NK197"/>
      <c r="NL197"/>
      <c r="NM197"/>
      <c r="NN197"/>
      <c r="NO197"/>
      <c r="NP197"/>
      <c r="NQ197"/>
      <c r="NR197"/>
      <c r="NS197"/>
      <c r="NT197"/>
      <c r="NU197"/>
      <c r="NV197"/>
      <c r="NW197"/>
      <c r="NX197"/>
      <c r="NY197"/>
      <c r="NZ197"/>
      <c r="OA197"/>
      <c r="OB197"/>
      <c r="OC197"/>
      <c r="OD197"/>
      <c r="OE197"/>
      <c r="OF197"/>
      <c r="OG197"/>
      <c r="OH197"/>
      <c r="OI197"/>
      <c r="OJ197"/>
      <c r="OK197"/>
      <c r="OL197"/>
      <c r="OM197"/>
      <c r="ON197"/>
      <c r="OO197"/>
      <c r="OP197"/>
      <c r="OQ197"/>
      <c r="OR197"/>
      <c r="OS197"/>
      <c r="OT197"/>
      <c r="OU197"/>
      <c r="OV197"/>
      <c r="OW197"/>
      <c r="OX197"/>
      <c r="OY197"/>
      <c r="OZ197"/>
      <c r="PA197"/>
      <c r="PB197"/>
      <c r="PC197"/>
      <c r="PD197"/>
      <c r="PE197"/>
      <c r="PF197"/>
      <c r="PG197"/>
      <c r="PH197"/>
      <c r="PI197"/>
      <c r="PJ197"/>
      <c r="PK197"/>
      <c r="PL197"/>
      <c r="PM197"/>
      <c r="PN197"/>
      <c r="PO197"/>
      <c r="PP197"/>
      <c r="PQ197"/>
      <c r="PR197"/>
      <c r="PS197"/>
      <c r="PT197"/>
      <c r="PU197"/>
      <c r="PV197"/>
      <c r="PW197"/>
      <c r="PX197"/>
      <c r="PY197"/>
      <c r="PZ197"/>
      <c r="QA197"/>
      <c r="QB197"/>
      <c r="QC197"/>
      <c r="QD197"/>
      <c r="QE197"/>
      <c r="QF197"/>
      <c r="QG197"/>
      <c r="QH197"/>
      <c r="QI197"/>
      <c r="QJ197"/>
      <c r="QK197"/>
      <c r="QL197"/>
      <c r="QM197"/>
      <c r="QN197"/>
      <c r="QO197"/>
      <c r="QP197"/>
      <c r="QQ197"/>
      <c r="QR197"/>
      <c r="QS197"/>
      <c r="QT197"/>
      <c r="QU197"/>
      <c r="QV197"/>
      <c r="QW197"/>
      <c r="QX197"/>
      <c r="QY197"/>
      <c r="QZ197"/>
      <c r="RA197"/>
      <c r="RB197"/>
      <c r="RC197"/>
      <c r="RD197"/>
      <c r="RE197"/>
      <c r="RF197"/>
      <c r="RG197"/>
      <c r="RH197"/>
      <c r="RI197"/>
      <c r="RJ197"/>
      <c r="RK197"/>
      <c r="RL197"/>
      <c r="RM197"/>
      <c r="RN197"/>
      <c r="RO197"/>
      <c r="RP197"/>
      <c r="RQ197"/>
      <c r="RR197"/>
      <c r="RS197"/>
      <c r="RT197"/>
      <c r="RU197"/>
      <c r="RV197"/>
      <c r="RW197"/>
      <c r="RX197"/>
      <c r="RY197"/>
      <c r="RZ197"/>
      <c r="SA197"/>
      <c r="SB197"/>
      <c r="SC197"/>
      <c r="SD197"/>
      <c r="SE197"/>
      <c r="SF197"/>
      <c r="SG197"/>
      <c r="SH197"/>
      <c r="SI197"/>
      <c r="SJ197"/>
      <c r="SK197"/>
      <c r="SL197"/>
      <c r="SM197"/>
      <c r="SN197"/>
      <c r="SO197"/>
      <c r="SP197"/>
      <c r="SQ197"/>
      <c r="SR197"/>
      <c r="SS197"/>
      <c r="ST197"/>
      <c r="SU197"/>
      <c r="SV197"/>
      <c r="SW197"/>
      <c r="SX197"/>
      <c r="SY197"/>
      <c r="SZ197"/>
      <c r="TA197"/>
      <c r="TB197"/>
      <c r="TC197"/>
      <c r="TD197"/>
      <c r="TE197"/>
      <c r="TF197"/>
      <c r="TG197"/>
      <c r="TH197"/>
      <c r="TI197"/>
      <c r="TJ197"/>
      <c r="TK197"/>
      <c r="TL197"/>
      <c r="TM197"/>
      <c r="TN197"/>
      <c r="TO197"/>
      <c r="TP197"/>
      <c r="TQ197"/>
      <c r="TR197"/>
      <c r="TS197"/>
      <c r="TT197"/>
      <c r="TU197"/>
      <c r="TV197"/>
      <c r="TW197"/>
      <c r="TX197"/>
      <c r="TY197"/>
      <c r="TZ197"/>
      <c r="UA197"/>
      <c r="UB197"/>
      <c r="UC197"/>
      <c r="UD197"/>
      <c r="UE197"/>
      <c r="UF197"/>
      <c r="UG197"/>
      <c r="UH197"/>
      <c r="UI197"/>
      <c r="UJ197"/>
      <c r="UK197"/>
      <c r="UL197"/>
      <c r="UM197"/>
      <c r="UN197"/>
      <c r="UO197"/>
      <c r="UP197"/>
      <c r="UQ197"/>
      <c r="UR197"/>
      <c r="US197"/>
      <c r="UT197"/>
      <c r="UU197"/>
      <c r="UV197"/>
      <c r="UW197"/>
      <c r="UX197"/>
      <c r="UY197"/>
      <c r="UZ197"/>
      <c r="VA197"/>
      <c r="VB197"/>
      <c r="VC197"/>
      <c r="VD197"/>
      <c r="VE197"/>
      <c r="VF197"/>
      <c r="VG197"/>
      <c r="VH197"/>
      <c r="VI197"/>
      <c r="VJ197"/>
      <c r="VK197"/>
      <c r="VL197"/>
      <c r="VM197"/>
      <c r="VN197"/>
      <c r="VO197"/>
      <c r="VP197"/>
      <c r="VQ197"/>
      <c r="VR197"/>
      <c r="VS197"/>
      <c r="VT197"/>
      <c r="VU197"/>
      <c r="VV197"/>
      <c r="VW197"/>
      <c r="VX197"/>
      <c r="VY197"/>
      <c r="VZ197"/>
      <c r="WA197"/>
      <c r="WB197"/>
      <c r="WC197"/>
      <c r="WD197"/>
      <c r="WE197"/>
      <c r="WF197"/>
      <c r="WG197"/>
    </row>
    <row r="198" spans="1:605" s="19" customFormat="1" ht="12.75" customHeight="1">
      <c r="A198" s="16"/>
      <c r="B198" s="17" t="s">
        <v>94</v>
      </c>
      <c r="C198" s="18"/>
      <c r="D198" s="18">
        <f>SUM(D188+D197)</f>
        <v>42.08</v>
      </c>
      <c r="E198" s="18">
        <f t="shared" ref="E198:I198" si="22">SUM(E188+E197)</f>
        <v>24.27</v>
      </c>
      <c r="F198" s="18">
        <f t="shared" si="22"/>
        <v>37.629999999999995</v>
      </c>
      <c r="G198" s="18">
        <f t="shared" si="22"/>
        <v>16.04</v>
      </c>
      <c r="H198" s="18">
        <f t="shared" si="22"/>
        <v>164.66</v>
      </c>
      <c r="I198" s="27">
        <f t="shared" si="22"/>
        <v>1127.22</v>
      </c>
      <c r="J198" s="18">
        <v>10.26</v>
      </c>
      <c r="K198" s="18">
        <v>7.64</v>
      </c>
      <c r="L198" s="18">
        <v>0</v>
      </c>
      <c r="M198" s="18">
        <v>0</v>
      </c>
      <c r="N198" s="18">
        <v>53.1</v>
      </c>
      <c r="O198" s="18">
        <v>18.21</v>
      </c>
      <c r="P198" s="18">
        <v>12.5</v>
      </c>
      <c r="Q198" s="18">
        <v>0</v>
      </c>
      <c r="R198" s="18">
        <v>0</v>
      </c>
      <c r="S198" s="18">
        <v>1.87</v>
      </c>
      <c r="T198" s="18">
        <v>9.8000000000000007</v>
      </c>
      <c r="U198" s="18">
        <v>882.95</v>
      </c>
      <c r="V198" s="18">
        <v>1903.09</v>
      </c>
      <c r="W198" s="18">
        <v>384.87</v>
      </c>
      <c r="X198" s="18">
        <v>159.25</v>
      </c>
      <c r="Y198" s="18">
        <v>396.39</v>
      </c>
      <c r="Z198" s="18">
        <v>12.15</v>
      </c>
      <c r="AA198" s="18">
        <v>866.73</v>
      </c>
      <c r="AB198" s="18">
        <v>3251</v>
      </c>
      <c r="AC198" s="18">
        <v>737.44</v>
      </c>
      <c r="AD198" s="18">
        <v>7.35</v>
      </c>
      <c r="AE198" s="18">
        <v>0.28000000000000003</v>
      </c>
      <c r="AF198" s="18">
        <v>0.59</v>
      </c>
      <c r="AG198" s="18">
        <v>5.25</v>
      </c>
      <c r="AH198" s="18">
        <v>12.66</v>
      </c>
      <c r="AI198" s="18">
        <v>103.75</v>
      </c>
      <c r="AJ198" s="19">
        <v>0</v>
      </c>
      <c r="AK198" s="19">
        <v>1097.9100000000001</v>
      </c>
      <c r="AL198" s="19">
        <v>888.25</v>
      </c>
      <c r="AM198" s="19">
        <v>1567.77</v>
      </c>
      <c r="AN198" s="19">
        <v>2239.63</v>
      </c>
      <c r="AO198" s="19">
        <v>454.42</v>
      </c>
      <c r="AP198" s="19">
        <v>864.34</v>
      </c>
      <c r="AQ198" s="19">
        <v>239.08</v>
      </c>
      <c r="AR198" s="19">
        <v>920.74</v>
      </c>
      <c r="AS198" s="19">
        <v>1083.93</v>
      </c>
      <c r="AT198" s="19">
        <v>1134.82</v>
      </c>
      <c r="AU198" s="19">
        <v>2059.59</v>
      </c>
      <c r="AV198" s="19">
        <v>640.05999999999995</v>
      </c>
      <c r="AW198" s="19">
        <v>920.71</v>
      </c>
      <c r="AX198" s="19">
        <v>3874.51</v>
      </c>
      <c r="AY198" s="19">
        <v>198.36</v>
      </c>
      <c r="AZ198" s="19">
        <v>848.97</v>
      </c>
      <c r="BA198" s="19">
        <v>848.53</v>
      </c>
      <c r="BB198" s="19">
        <v>767.13</v>
      </c>
      <c r="BC198" s="19">
        <v>298.67</v>
      </c>
      <c r="BD198" s="19">
        <v>0.11</v>
      </c>
      <c r="BE198" s="19">
        <v>0.05</v>
      </c>
      <c r="BF198" s="19">
        <v>0.03</v>
      </c>
      <c r="BG198" s="19">
        <v>7.0000000000000007E-2</v>
      </c>
      <c r="BH198" s="19">
        <v>0.08</v>
      </c>
      <c r="BI198" s="19">
        <v>0.36</v>
      </c>
      <c r="BJ198" s="19">
        <v>0</v>
      </c>
      <c r="BK198" s="19">
        <v>1.89</v>
      </c>
      <c r="BL198" s="19">
        <v>0</v>
      </c>
      <c r="BM198" s="19">
        <v>0.81</v>
      </c>
      <c r="BN198" s="19">
        <v>0.04</v>
      </c>
      <c r="BO198" s="19">
        <v>7.0000000000000007E-2</v>
      </c>
      <c r="BP198" s="19">
        <v>0</v>
      </c>
      <c r="BQ198" s="19">
        <v>7.0000000000000007E-2</v>
      </c>
      <c r="BR198" s="19">
        <v>0.12</v>
      </c>
      <c r="BS198" s="19">
        <v>3.44</v>
      </c>
      <c r="BT198" s="19">
        <v>0</v>
      </c>
      <c r="BU198" s="19">
        <v>0</v>
      </c>
      <c r="BV198" s="19">
        <v>7.16</v>
      </c>
      <c r="BW198" s="19">
        <v>0.56000000000000005</v>
      </c>
      <c r="BX198" s="19">
        <v>0</v>
      </c>
      <c r="BY198" s="19">
        <v>0</v>
      </c>
      <c r="BZ198" s="19">
        <v>0</v>
      </c>
      <c r="CA198" s="19">
        <v>0</v>
      </c>
      <c r="CB198" s="19">
        <v>919.91</v>
      </c>
      <c r="IV198"/>
      <c r="IW198"/>
      <c r="IX198"/>
      <c r="IY198"/>
      <c r="IZ198"/>
      <c r="JA198"/>
      <c r="JB198"/>
      <c r="JC198"/>
      <c r="JD198"/>
      <c r="JE198"/>
      <c r="JF198"/>
      <c r="JG198"/>
      <c r="JH198"/>
      <c r="JI198"/>
      <c r="JJ198"/>
      <c r="JK198"/>
      <c r="JL198"/>
      <c r="JM198"/>
      <c r="JN198"/>
      <c r="JO198"/>
      <c r="JP198"/>
      <c r="JQ198"/>
      <c r="JR198"/>
      <c r="JS198"/>
      <c r="JT198"/>
      <c r="JU198"/>
      <c r="JV198"/>
      <c r="JW198"/>
      <c r="JX198"/>
      <c r="JY198"/>
      <c r="JZ198"/>
      <c r="KA198"/>
      <c r="KB198"/>
      <c r="KC198"/>
      <c r="KD198"/>
      <c r="KE198"/>
      <c r="KF198"/>
      <c r="KG198"/>
      <c r="KH198"/>
      <c r="KI198"/>
      <c r="KJ198"/>
      <c r="KK198"/>
      <c r="KL198"/>
      <c r="KM198"/>
      <c r="KN198"/>
      <c r="KO198"/>
      <c r="KP198"/>
      <c r="KQ198"/>
      <c r="KR198"/>
      <c r="KS198"/>
      <c r="KT198"/>
      <c r="KU198"/>
      <c r="KV198"/>
      <c r="KW198"/>
      <c r="KX198"/>
      <c r="KY198"/>
      <c r="KZ198"/>
      <c r="LA198"/>
      <c r="LB198"/>
      <c r="LC198"/>
      <c r="LD198"/>
      <c r="LE198"/>
      <c r="LF198"/>
      <c r="LG198"/>
      <c r="LH198"/>
      <c r="LI198"/>
      <c r="LJ198"/>
      <c r="LK198"/>
      <c r="LL198"/>
      <c r="LM198"/>
      <c r="LN198"/>
      <c r="LO198"/>
      <c r="LP198"/>
      <c r="LQ198"/>
      <c r="LR198"/>
      <c r="LS198"/>
      <c r="LT198"/>
      <c r="LU198"/>
      <c r="LV198"/>
      <c r="LW198"/>
      <c r="LX198"/>
      <c r="LY198"/>
      <c r="LZ198"/>
      <c r="MA198"/>
      <c r="MB198"/>
      <c r="MC198"/>
      <c r="MD198"/>
      <c r="ME198"/>
      <c r="MF198"/>
      <c r="MG198"/>
      <c r="MH198"/>
      <c r="MI198"/>
      <c r="MJ198"/>
      <c r="MK198"/>
      <c r="ML198"/>
      <c r="MM198"/>
      <c r="MN198"/>
      <c r="MO198"/>
      <c r="MP198"/>
      <c r="MQ198"/>
      <c r="MR198"/>
      <c r="MS198"/>
      <c r="MT198"/>
      <c r="MU198"/>
      <c r="MV198"/>
      <c r="MW198"/>
      <c r="MX198"/>
      <c r="MY198"/>
      <c r="MZ198"/>
      <c r="NA198"/>
      <c r="NB198"/>
      <c r="NC198"/>
      <c r="ND198"/>
      <c r="NE198"/>
      <c r="NF198"/>
      <c r="NG198"/>
      <c r="NH198"/>
      <c r="NI198"/>
      <c r="NJ198"/>
      <c r="NK198"/>
      <c r="NL198"/>
      <c r="NM198"/>
      <c r="NN198"/>
      <c r="NO198"/>
      <c r="NP198"/>
      <c r="NQ198"/>
      <c r="NR198"/>
      <c r="NS198"/>
      <c r="NT198"/>
      <c r="NU198"/>
      <c r="NV198"/>
      <c r="NW198"/>
      <c r="NX198"/>
      <c r="NY198"/>
      <c r="NZ198"/>
      <c r="OA198"/>
      <c r="OB198"/>
      <c r="OC198"/>
      <c r="OD198"/>
      <c r="OE198"/>
      <c r="OF198"/>
      <c r="OG198"/>
      <c r="OH198"/>
      <c r="OI198"/>
      <c r="OJ198"/>
      <c r="OK198"/>
      <c r="OL198"/>
      <c r="OM198"/>
      <c r="ON198"/>
      <c r="OO198"/>
      <c r="OP198"/>
      <c r="OQ198"/>
      <c r="OR198"/>
      <c r="OS198"/>
      <c r="OT198"/>
      <c r="OU198"/>
      <c r="OV198"/>
      <c r="OW198"/>
      <c r="OX198"/>
      <c r="OY198"/>
      <c r="OZ198"/>
      <c r="PA198"/>
      <c r="PB198"/>
      <c r="PC198"/>
      <c r="PD198"/>
      <c r="PE198"/>
      <c r="PF198"/>
      <c r="PG198"/>
      <c r="PH198"/>
      <c r="PI198"/>
      <c r="PJ198"/>
      <c r="PK198"/>
      <c r="PL198"/>
      <c r="PM198"/>
      <c r="PN198"/>
      <c r="PO198"/>
      <c r="PP198"/>
      <c r="PQ198"/>
      <c r="PR198"/>
      <c r="PS198"/>
      <c r="PT198"/>
      <c r="PU198"/>
      <c r="PV198"/>
      <c r="PW198"/>
      <c r="PX198"/>
      <c r="PY198"/>
      <c r="PZ198"/>
      <c r="QA198"/>
      <c r="QB198"/>
      <c r="QC198"/>
      <c r="QD198"/>
      <c r="QE198"/>
      <c r="QF198"/>
      <c r="QG198"/>
      <c r="QH198"/>
      <c r="QI198"/>
      <c r="QJ198"/>
      <c r="QK198"/>
      <c r="QL198"/>
      <c r="QM198"/>
      <c r="QN198"/>
      <c r="QO198"/>
      <c r="QP198"/>
      <c r="QQ198"/>
      <c r="QR198"/>
      <c r="QS198"/>
      <c r="QT198"/>
      <c r="QU198"/>
      <c r="QV198"/>
      <c r="QW198"/>
      <c r="QX198"/>
      <c r="QY198"/>
      <c r="QZ198"/>
      <c r="RA198"/>
      <c r="RB198"/>
      <c r="RC198"/>
      <c r="RD198"/>
      <c r="RE198"/>
      <c r="RF198"/>
      <c r="RG198"/>
      <c r="RH198"/>
      <c r="RI198"/>
      <c r="RJ198"/>
      <c r="RK198"/>
      <c r="RL198"/>
      <c r="RM198"/>
      <c r="RN198"/>
      <c r="RO198"/>
      <c r="RP198"/>
      <c r="RQ198"/>
      <c r="RR198"/>
      <c r="RS198"/>
      <c r="RT198"/>
      <c r="RU198"/>
      <c r="RV198"/>
      <c r="RW198"/>
      <c r="RX198"/>
      <c r="RY198"/>
      <c r="RZ198"/>
      <c r="SA198"/>
      <c r="SB198"/>
      <c r="SC198"/>
      <c r="SD198"/>
      <c r="SE198"/>
      <c r="SF198"/>
      <c r="SG198"/>
      <c r="SH198"/>
      <c r="SI198"/>
      <c r="SJ198"/>
      <c r="SK198"/>
      <c r="SL198"/>
      <c r="SM198"/>
      <c r="SN198"/>
      <c r="SO198"/>
      <c r="SP198"/>
      <c r="SQ198"/>
      <c r="SR198"/>
      <c r="SS198"/>
      <c r="ST198"/>
      <c r="SU198"/>
      <c r="SV198"/>
      <c r="SW198"/>
      <c r="SX198"/>
      <c r="SY198"/>
      <c r="SZ198"/>
      <c r="TA198"/>
      <c r="TB198"/>
      <c r="TC198"/>
      <c r="TD198"/>
      <c r="TE198"/>
      <c r="TF198"/>
      <c r="TG198"/>
      <c r="TH198"/>
      <c r="TI198"/>
      <c r="TJ198"/>
      <c r="TK198"/>
      <c r="TL198"/>
      <c r="TM198"/>
      <c r="TN198"/>
      <c r="TO198"/>
      <c r="TP198"/>
      <c r="TQ198"/>
      <c r="TR198"/>
      <c r="TS198"/>
      <c r="TT198"/>
      <c r="TU198"/>
      <c r="TV198"/>
      <c r="TW198"/>
      <c r="TX198"/>
      <c r="TY198"/>
      <c r="TZ198"/>
      <c r="UA198"/>
      <c r="UB198"/>
      <c r="UC198"/>
      <c r="UD198"/>
      <c r="UE198"/>
      <c r="UF198"/>
      <c r="UG198"/>
      <c r="UH198"/>
      <c r="UI198"/>
      <c r="UJ198"/>
      <c r="UK198"/>
      <c r="UL198"/>
      <c r="UM198"/>
      <c r="UN198"/>
      <c r="UO198"/>
      <c r="UP198"/>
      <c r="UQ198"/>
      <c r="UR198"/>
      <c r="US198"/>
      <c r="UT198"/>
      <c r="UU198"/>
      <c r="UV198"/>
      <c r="UW198"/>
      <c r="UX198"/>
      <c r="UY198"/>
      <c r="UZ198"/>
      <c r="VA198"/>
      <c r="VB198"/>
      <c r="VC198"/>
      <c r="VD198"/>
      <c r="VE198"/>
      <c r="VF198"/>
      <c r="VG198"/>
      <c r="VH198"/>
      <c r="VI198"/>
      <c r="VJ198"/>
      <c r="VK198"/>
      <c r="VL198"/>
      <c r="VM198"/>
      <c r="VN198"/>
      <c r="VO198"/>
      <c r="VP198"/>
      <c r="VQ198"/>
      <c r="VR198"/>
      <c r="VS198"/>
      <c r="VT198"/>
      <c r="VU198"/>
      <c r="VV198"/>
      <c r="VW198"/>
      <c r="VX198"/>
      <c r="VY198"/>
      <c r="VZ198"/>
      <c r="WA198"/>
      <c r="WB198"/>
      <c r="WC198"/>
      <c r="WD198"/>
      <c r="WE198"/>
      <c r="WF198"/>
      <c r="WG198"/>
    </row>
    <row r="199" spans="1:605" s="19" customFormat="1" ht="12.75" customHeight="1">
      <c r="A199" s="16"/>
      <c r="B199" s="17" t="s">
        <v>162</v>
      </c>
      <c r="C199" s="18"/>
      <c r="D199" s="18">
        <f t="shared" ref="D199:I199" si="23">D21+D40+D60+D77+D96+D118+D138+D157+D178+D198</f>
        <v>543.11</v>
      </c>
      <c r="E199" s="18">
        <f t="shared" si="23"/>
        <v>281.82</v>
      </c>
      <c r="F199" s="18">
        <f t="shared" si="23"/>
        <v>395.11999999999995</v>
      </c>
      <c r="G199" s="18">
        <f t="shared" si="23"/>
        <v>156.88</v>
      </c>
      <c r="H199" s="18">
        <f t="shared" si="23"/>
        <v>1831.71</v>
      </c>
      <c r="I199" s="27">
        <f t="shared" si="23"/>
        <v>12677.002120660001</v>
      </c>
      <c r="J199" s="18" t="e">
        <f>#REF!+$J$21+#REF!+$J$40+#REF!+$J$60+#REF!+$J$77+#REF!+$J$96+#REF!+$J$118+#REF!+$J$138+#REF!+$J$157+#REF!+$J$178+#REF!+$J$198</f>
        <v>#REF!</v>
      </c>
      <c r="K199" s="18" t="e">
        <f>#REF!+$K$21+#REF!+$K$40+#REF!+$K$60+#REF!+$K$77+#REF!+$K$96+#REF!+$K$118+#REF!+$K$138+#REF!+$K$157+#REF!+$K$178+#REF!+$K$198</f>
        <v>#REF!</v>
      </c>
      <c r="L199" s="18" t="e">
        <f>#REF!+$L$21+#REF!+$L$40+#REF!+$L$60+#REF!+$L$77+#REF!+$L$96+#REF!+$L$118+#REF!+$L$138+#REF!+$L$157+#REF!+$L$178+#REF!+$L$198</f>
        <v>#REF!</v>
      </c>
      <c r="M199" s="18" t="e">
        <f>#REF!+$M$21+#REF!+$M$40+#REF!+$M$60+#REF!+$M$77+#REF!+$M$96+#REF!+$M$118+#REF!+$M$138+#REF!+$M$157+#REF!+$M$178+#REF!+$M$198</f>
        <v>#REF!</v>
      </c>
      <c r="N199" s="18" t="e">
        <f>#REF!+$N$21+#REF!+$N$40+#REF!+$N$60+#REF!+$N$77+#REF!+$N$96+#REF!+$N$118+#REF!+$N$138+#REF!+$N$157+#REF!+$N$178+#REF!+$N$198</f>
        <v>#REF!</v>
      </c>
      <c r="O199" s="18" t="e">
        <f>#REF!+$O$21+#REF!+$O$40+#REF!+$O$60+#REF!+$O$77+#REF!+$O$96+#REF!+$O$118+#REF!+$O$138+#REF!+$O$157+#REF!+$O$178+#REF!+$O$198</f>
        <v>#REF!</v>
      </c>
      <c r="P199" s="18" t="e">
        <f>#REF!+$P$21+#REF!+$P$40+#REF!+$P$60+#REF!+$P$77+#REF!+$P$96+#REF!+$P$118+#REF!+$P$138+#REF!+$P$157+#REF!+$P$178+#REF!+$P$198</f>
        <v>#REF!</v>
      </c>
      <c r="Q199" s="18" t="e">
        <f>#REF!+$Q$21+#REF!+$Q$40+#REF!+$Q$60+#REF!+$Q$77+#REF!+$Q$96+#REF!+$Q$118+#REF!+$Q$138+#REF!+$Q$157+#REF!+$Q$178+#REF!+$Q$198</f>
        <v>#REF!</v>
      </c>
      <c r="R199" s="18" t="e">
        <f>#REF!+$R$21+#REF!+$R$40+#REF!+$R$60+#REF!+$R$77+#REF!+$R$96+#REF!+$R$118+#REF!+$R$138+#REF!+$R$157+#REF!+$R$178+#REF!+$R$198</f>
        <v>#REF!</v>
      </c>
      <c r="S199" s="18" t="e">
        <f>#REF!+$S$21+#REF!+$S$40+#REF!+$S$60+#REF!+$S$77+#REF!+$S$96+#REF!+$S$118+#REF!+$S$138+#REF!+$S$157+#REF!+$S$178+#REF!+$S$198</f>
        <v>#REF!</v>
      </c>
      <c r="T199" s="18" t="e">
        <f>#REF!+$T$21+#REF!+$T$40+#REF!+$T$60+#REF!+$T$77+#REF!+$T$96+#REF!+$T$118+#REF!+$T$138+#REF!+$T$157+#REF!+$T$178+#REF!+$T$198</f>
        <v>#REF!</v>
      </c>
      <c r="U199" s="18" t="e">
        <f>#REF!+$U$21+#REF!+$U$40+#REF!+$U$60+#REF!+$U$77+#REF!+$U$96+#REF!+$U$118+#REF!+$U$138+#REF!+$U$157+#REF!+$U$178+#REF!+$U$198</f>
        <v>#REF!</v>
      </c>
      <c r="V199" s="18" t="e">
        <f>#REF!+$V$21+#REF!+$V$40+#REF!+$V$60+#REF!+$V$77+#REF!+$V$96+#REF!+$V$118+#REF!+$V$138+#REF!+$V$157+#REF!+$V$178+#REF!+$V$198</f>
        <v>#REF!</v>
      </c>
      <c r="W199" s="18" t="e">
        <f>#REF!+$W$21+#REF!+$W$40+#REF!+$W$60+#REF!+$W$77+#REF!+$W$96+#REF!+$W$118+#REF!+$W$138+#REF!+$W$157+#REF!+$W$178+#REF!+$W$198</f>
        <v>#REF!</v>
      </c>
      <c r="X199" s="18" t="e">
        <f>#REF!+$X$21+#REF!+$X$40+#REF!+$X$60+#REF!+$X$77+#REF!+$X$96+#REF!+$X$118+#REF!+$X$138+#REF!+$X$157+#REF!+$X$178+#REF!+$X$198</f>
        <v>#REF!</v>
      </c>
      <c r="Y199" s="18" t="e">
        <f>#REF!+$Y$21+#REF!+$Y$40+#REF!+$Y$60+#REF!+$Y$77+#REF!+$Y$96+#REF!+$Y$118+#REF!+$Y$138+#REF!+$Y$157+#REF!+$Y$178+#REF!+$Y$198</f>
        <v>#REF!</v>
      </c>
      <c r="Z199" s="18" t="e">
        <f>#REF!+$Z$21+#REF!+$Z$40+#REF!+$Z$60+#REF!+$Z$77+#REF!+$Z$96+#REF!+$Z$118+#REF!+$Z$138+#REF!+$Z$157+#REF!+$Z$178+#REF!+$Z$198</f>
        <v>#REF!</v>
      </c>
      <c r="AA199" s="18" t="e">
        <f>#REF!+$AA$21+#REF!+$AA$40+#REF!+$AA$60+#REF!+$AA$77+#REF!+$AA$96+#REF!+$AA$118+#REF!+$AA$138+#REF!+$AA$157+#REF!+$AA$178+#REF!+$AA$198</f>
        <v>#REF!</v>
      </c>
      <c r="AB199" s="18" t="e">
        <f>#REF!+$AB$21+#REF!+$AB$40+#REF!+$AB$60+#REF!+$AB$77+#REF!+$AB$96+#REF!+$AB$118+#REF!+$AB$138+#REF!+$AB$157+#REF!+$AB$178+#REF!+$AB$198</f>
        <v>#REF!</v>
      </c>
      <c r="AC199" s="18" t="e">
        <f>#REF!+$AC$21+#REF!+$AC$40+#REF!+$AC$60+#REF!+$AC$77+#REF!+$AC$96+#REF!+$AC$118+#REF!+$AC$138+#REF!+$AC$157+#REF!+$AC$178+#REF!+$AC$198</f>
        <v>#REF!</v>
      </c>
      <c r="AD199" s="18" t="e">
        <f>#REF!+$AD$21+#REF!+$AD$40+#REF!+$AD$60+#REF!+$AD$77+#REF!+$AD$96+#REF!+$AD$118+#REF!+$AD$138+#REF!+$AD$157+#REF!+$AD$178+#REF!+$AD$198</f>
        <v>#REF!</v>
      </c>
      <c r="AE199" s="18" t="e">
        <f>#REF!+$AE$21+#REF!+$AE$40+#REF!+$AE$60+#REF!+$AE$77+#REF!+$AE$96+#REF!+$AE$118+#REF!+$AE$138+#REF!+$AE$157+#REF!+$AE$178+#REF!+$AE$198</f>
        <v>#REF!</v>
      </c>
      <c r="AF199" s="18" t="e">
        <f>#REF!+$AF$21+#REF!+$AF$40+#REF!+$AF$60+#REF!+$AF$77+#REF!+$AF$96+#REF!+$AF$118+#REF!+$AF$138+#REF!+$AF$157+#REF!+$AF$178+#REF!+$AF$198</f>
        <v>#REF!</v>
      </c>
      <c r="AG199" s="18" t="e">
        <f>#REF!+$AG$21+#REF!+$AG$40+#REF!+$AG$60+#REF!+$AG$77+#REF!+$AG$96+#REF!+$AG$118+#REF!+$AG$138+#REF!+$AG$157+#REF!+$AG$178+#REF!+$AG$198</f>
        <v>#REF!</v>
      </c>
      <c r="AH199" s="18" t="e">
        <f>#REF!+$AH$21+#REF!+$AH$40+#REF!+$AH$60+#REF!+$AH$77+#REF!+$AH$96+#REF!+$AH$118+#REF!+$AH$138+#REF!+$AH$157+#REF!+$AH$178+#REF!+$AH$198</f>
        <v>#REF!</v>
      </c>
      <c r="AI199" s="18" t="e">
        <f>#REF!+$AI$21+#REF!+$AI$40+#REF!+$AI$60+#REF!+$AI$77+#REF!+$AI$96+#REF!+$AI$118+#REF!+$AI$138+#REF!+$AI$157+#REF!+$AI$178+#REF!+$AI$198</f>
        <v>#REF!</v>
      </c>
      <c r="AJ199" s="19" t="e">
        <f>#REF!+$AJ$21+#REF!+$AJ$40+#REF!+$AJ$60+#REF!+$AJ$77+#REF!+$AJ$96+#REF!+$AJ$118+#REF!+$AJ$138+#REF!+$AJ$157+#REF!+$AJ$178+#REF!+$AJ$198</f>
        <v>#REF!</v>
      </c>
      <c r="AK199" s="19" t="e">
        <f>#REF!+$AK$21+#REF!+$AK$40+#REF!+$AK$60+#REF!+$AK$77+#REF!+$AK$96+#REF!+$AK$118+#REF!+$AK$138+#REF!+$AK$157+#REF!+$AK$178+#REF!+$AK$198</f>
        <v>#REF!</v>
      </c>
      <c r="AL199" s="19" t="e">
        <f>#REF!+$AL$21+#REF!+$AL$40+#REF!+$AL$60+#REF!+$AL$77+#REF!+$AL$96+#REF!+$AL$118+#REF!+$AL$138+#REF!+$AL$157+#REF!+$AL$178+#REF!+$AL$198</f>
        <v>#REF!</v>
      </c>
      <c r="AM199" s="19" t="e">
        <f>#REF!+$AM$21+#REF!+$AM$40+#REF!+$AM$60+#REF!+$AM$77+#REF!+$AM$96+#REF!+$AM$118+#REF!+$AM$138+#REF!+$AM$157+#REF!+$AM$178+#REF!+$AM$198</f>
        <v>#REF!</v>
      </c>
      <c r="AN199" s="19" t="e">
        <f>#REF!+$AN$21+#REF!+$AN$40+#REF!+$AN$60+#REF!+$AN$77+#REF!+$AN$96+#REF!+$AN$118+#REF!+$AN$138+#REF!+$AN$157+#REF!+$AN$178+#REF!+$AN$198</f>
        <v>#REF!</v>
      </c>
      <c r="AO199" s="19" t="e">
        <f>#REF!+$AO$21+#REF!+$AO$40+#REF!+$AO$60+#REF!+$AO$77+#REF!+$AO$96+#REF!+$AO$118+#REF!+$AO$138+#REF!+$AO$157+#REF!+$AO$178+#REF!+$AO$198</f>
        <v>#REF!</v>
      </c>
      <c r="AP199" s="19" t="e">
        <f>#REF!+$AP$21+#REF!+$AP$40+#REF!+$AP$60+#REF!+$AP$77+#REF!+$AP$96+#REF!+$AP$118+#REF!+$AP$138+#REF!+$AP$157+#REF!+$AP$178+#REF!+$AP$198</f>
        <v>#REF!</v>
      </c>
      <c r="AQ199" s="19" t="e">
        <f>#REF!+$AQ$21+#REF!+$AQ$40+#REF!+$AQ$60+#REF!+$AQ$77+#REF!+$AQ$96+#REF!+$AQ$118+#REF!+$AQ$138+#REF!+$AQ$157+#REF!+$AQ$178+#REF!+$AQ$198</f>
        <v>#REF!</v>
      </c>
      <c r="AR199" s="19" t="e">
        <f>#REF!+$AR$21+#REF!+$AR$40+#REF!+$AR$60+#REF!+$AR$77+#REF!+$AR$96+#REF!+$AR$118+#REF!+$AR$138+#REF!+$AR$157+#REF!+$AR$178+#REF!+$AR$198</f>
        <v>#REF!</v>
      </c>
      <c r="AS199" s="19" t="e">
        <f>#REF!+$AS$21+#REF!+$AS$40+#REF!+$AS$60+#REF!+$AS$77+#REF!+$AS$96+#REF!+$AS$118+#REF!+$AS$138+#REF!+$AS$157+#REF!+$AS$178+#REF!+$AS$198</f>
        <v>#REF!</v>
      </c>
      <c r="AT199" s="19" t="e">
        <f>#REF!+$AT$21+#REF!+$AT$40+#REF!+$AT$60+#REF!+$AT$77+#REF!+$AT$96+#REF!+$AT$118+#REF!+$AT$138+#REF!+$AT$157+#REF!+$AT$178+#REF!+$AT$198</f>
        <v>#REF!</v>
      </c>
      <c r="AU199" s="19" t="e">
        <f>#REF!+$AU$21+#REF!+$AU$40+#REF!+$AU$60+#REF!+$AU$77+#REF!+$AU$96+#REF!+$AU$118+#REF!+$AU$138+#REF!+$AU$157+#REF!+$AU$178+#REF!+$AU$198</f>
        <v>#REF!</v>
      </c>
      <c r="AV199" s="19" t="e">
        <f>#REF!+$AV$21+#REF!+$AV$40+#REF!+$AV$60+#REF!+$AV$77+#REF!+$AV$96+#REF!+$AV$118+#REF!+$AV$138+#REF!+$AV$157+#REF!+$AV$178+#REF!+$AV$198</f>
        <v>#REF!</v>
      </c>
      <c r="AW199" s="19" t="e">
        <f>#REF!+$AW$21+#REF!+$AW$40+#REF!+$AW$60+#REF!+$AW$77+#REF!+$AW$96+#REF!+$AW$118+#REF!+$AW$138+#REF!+$AW$157+#REF!+$AW$178+#REF!+$AW$198</f>
        <v>#REF!</v>
      </c>
      <c r="AX199" s="19" t="e">
        <f>#REF!+$AX$21+#REF!+$AX$40+#REF!+$AX$60+#REF!+$AX$77+#REF!+$AX$96+#REF!+$AX$118+#REF!+$AX$138+#REF!+$AX$157+#REF!+$AX$178+#REF!+$AX$198</f>
        <v>#REF!</v>
      </c>
      <c r="AY199" s="19" t="e">
        <f>#REF!+$AY$21+#REF!+$AY$40+#REF!+$AY$60+#REF!+$AY$77+#REF!+$AY$96+#REF!+$AY$118+#REF!+$AY$138+#REF!+$AY$157+#REF!+$AY$178+#REF!+$AY$198</f>
        <v>#REF!</v>
      </c>
      <c r="AZ199" s="19" t="e">
        <f>#REF!+$AZ$21+#REF!+$AZ$40+#REF!+$AZ$60+#REF!+$AZ$77+#REF!+$AZ$96+#REF!+$AZ$118+#REF!+$AZ$138+#REF!+$AZ$157+#REF!+$AZ$178+#REF!+$AZ$198</f>
        <v>#REF!</v>
      </c>
      <c r="BA199" s="19" t="e">
        <f>#REF!+$BA$21+#REF!+$BA$40+#REF!+$BA$60+#REF!+$BA$77+#REF!+$BA$96+#REF!+$BA$118+#REF!+$BA$138+#REF!+$BA$157+#REF!+$BA$178+#REF!+$BA$198</f>
        <v>#REF!</v>
      </c>
      <c r="BB199" s="19" t="e">
        <f>#REF!+$BB$21+#REF!+$BB$40+#REF!+$BB$60+#REF!+$BB$77+#REF!+$BB$96+#REF!+$BB$118+#REF!+$BB$138+#REF!+$BB$157+#REF!+$BB$178+#REF!+$BB$198</f>
        <v>#REF!</v>
      </c>
      <c r="BC199" s="19" t="e">
        <f>#REF!+$BC$21+#REF!+$BC$40+#REF!+$BC$60+#REF!+$BC$77+#REF!+$BC$96+#REF!+$BC$118+#REF!+$BC$138+#REF!+$BC$157+#REF!+$BC$178+#REF!+$BC$198</f>
        <v>#REF!</v>
      </c>
      <c r="BD199" s="19" t="e">
        <f>#REF!+$BD$21+#REF!+$BD$40+#REF!+$BD$60+#REF!+$BD$77+#REF!+$BD$96+#REF!+$BD$118+#REF!+$BD$138+#REF!+$BD$157+#REF!+$BD$178+#REF!+$BD$198</f>
        <v>#REF!</v>
      </c>
      <c r="BE199" s="19" t="e">
        <f>#REF!+$BE$21+#REF!+$BE$40+#REF!+$BE$60+#REF!+$BE$77+#REF!+$BE$96+#REF!+$BE$118+#REF!+$BE$138+#REF!+$BE$157+#REF!+$BE$178+#REF!+$BE$198</f>
        <v>#REF!</v>
      </c>
      <c r="BF199" s="19" t="e">
        <f>#REF!+$BF$21+#REF!+$BF$40+#REF!+$BF$60+#REF!+$BF$77+#REF!+$BF$96+#REF!+$BF$118+#REF!+$BF$138+#REF!+$BF$157+#REF!+$BF$178+#REF!+$BF$198</f>
        <v>#REF!</v>
      </c>
      <c r="BG199" s="19" t="e">
        <f>#REF!+$BG$21+#REF!+$BG$40+#REF!+$BG$60+#REF!+$BG$77+#REF!+$BG$96+#REF!+$BG$118+#REF!+$BG$138+#REF!+$BG$157+#REF!+$BG$178+#REF!+$BG$198</f>
        <v>#REF!</v>
      </c>
      <c r="BH199" s="19" t="e">
        <f>#REF!+$BH$21+#REF!+$BH$40+#REF!+$BH$60+#REF!+$BH$77+#REF!+$BH$96+#REF!+$BH$118+#REF!+$BH$138+#REF!+$BH$157+#REF!+$BH$178+#REF!+$BH$198</f>
        <v>#REF!</v>
      </c>
      <c r="BI199" s="19" t="e">
        <f>#REF!+$BI$21+#REF!+$BI$40+#REF!+$BI$60+#REF!+$BI$77+#REF!+$BI$96+#REF!+$BI$118+#REF!+$BI$138+#REF!+$BI$157+#REF!+$BI$178+#REF!+$BI$198</f>
        <v>#REF!</v>
      </c>
      <c r="BJ199" s="19" t="e">
        <f>#REF!+$BJ$21+#REF!+$BJ$40+#REF!+$BJ$60+#REF!+$BJ$77+#REF!+$BJ$96+#REF!+$BJ$118+#REF!+$BJ$138+#REF!+$BJ$157+#REF!+$BJ$178+#REF!+$BJ$198</f>
        <v>#REF!</v>
      </c>
      <c r="BK199" s="19" t="e">
        <f>#REF!+$BK$21+#REF!+$BK$40+#REF!+$BK$60+#REF!+$BK$77+#REF!+$BK$96+#REF!+$BK$118+#REF!+$BK$138+#REF!+$BK$157+#REF!+$BK$178+#REF!+$BK$198</f>
        <v>#REF!</v>
      </c>
      <c r="BL199" s="19" t="e">
        <f>#REF!+$BL$21+#REF!+$BL$40+#REF!+$BL$60+#REF!+$BL$77+#REF!+$BL$96+#REF!+$BL$118+#REF!+$BL$138+#REF!+$BL$157+#REF!+$BL$178+#REF!+$BL$198</f>
        <v>#REF!</v>
      </c>
      <c r="BM199" s="19" t="e">
        <f>#REF!+$BM$21+#REF!+$BM$40+#REF!+$BM$60+#REF!+$BM$77+#REF!+$BM$96+#REF!+$BM$118+#REF!+$BM$138+#REF!+$BM$157+#REF!+$BM$178+#REF!+$BM$198</f>
        <v>#REF!</v>
      </c>
      <c r="BN199" s="19" t="e">
        <f>#REF!+$BN$21+#REF!+$BN$40+#REF!+$BN$60+#REF!+$BN$77+#REF!+$BN$96+#REF!+$BN$118+#REF!+$BN$138+#REF!+$BN$157+#REF!+$BN$178+#REF!+$BN$198</f>
        <v>#REF!</v>
      </c>
      <c r="BO199" s="19" t="e">
        <f>#REF!+$BO$21+#REF!+$BO$40+#REF!+$BO$60+#REF!+$BO$77+#REF!+$BO$96+#REF!+$BO$118+#REF!+$BO$138+#REF!+$BO$157+#REF!+$BO$178+#REF!+$BO$198</f>
        <v>#REF!</v>
      </c>
      <c r="BP199" s="19" t="e">
        <f>#REF!+$BP$21+#REF!+$BP$40+#REF!+$BP$60+#REF!+$BP$77+#REF!+$BP$96+#REF!+$BP$118+#REF!+$BP$138+#REF!+$BP$157+#REF!+$BP$178+#REF!+$BP$198</f>
        <v>#REF!</v>
      </c>
      <c r="BQ199" s="19" t="e">
        <f>#REF!+$BQ$21+#REF!+$BQ$40+#REF!+$BQ$60+#REF!+$BQ$77+#REF!+$BQ$96+#REF!+$BQ$118+#REF!+$BQ$138+#REF!+$BQ$157+#REF!+$BQ$178+#REF!+$BQ$198</f>
        <v>#REF!</v>
      </c>
      <c r="BR199" s="19" t="e">
        <f>#REF!+$BR$21+#REF!+$BR$40+#REF!+$BR$60+#REF!+$BR$77+#REF!+$BR$96+#REF!+$BR$118+#REF!+$BR$138+#REF!+$BR$157+#REF!+$BR$178+#REF!+$BR$198</f>
        <v>#REF!</v>
      </c>
      <c r="BS199" s="19" t="e">
        <f>#REF!+$BS$21+#REF!+$BS$40+#REF!+$BS$60+#REF!+$BS$77+#REF!+$BS$96+#REF!+$BS$118+#REF!+$BS$138+#REF!+$BS$157+#REF!+$BS$178+#REF!+$BS$198</f>
        <v>#REF!</v>
      </c>
      <c r="BT199" s="19" t="e">
        <f>#REF!+$BT$21+#REF!+$BT$40+#REF!+$BT$60+#REF!+$BT$77+#REF!+$BT$96+#REF!+$BT$118+#REF!+$BT$138+#REF!+$BT$157+#REF!+$BT$178+#REF!+$BT$198</f>
        <v>#REF!</v>
      </c>
      <c r="BU199" s="19" t="e">
        <f>#REF!+$BU$21+#REF!+$BU$40+#REF!+$BU$60+#REF!+$BU$77+#REF!+$BU$96+#REF!+$BU$118+#REF!+$BU$138+#REF!+$BU$157+#REF!+$BU$178+#REF!+$BU$198</f>
        <v>#REF!</v>
      </c>
      <c r="BV199" s="19" t="e">
        <f>#REF!+$BV$21+#REF!+$BV$40+#REF!+$BV$60+#REF!+$BV$77+#REF!+$BV$96+#REF!+$BV$118+#REF!+$BV$138+#REF!+$BV$157+#REF!+$BV$178+#REF!+$BV$198</f>
        <v>#REF!</v>
      </c>
      <c r="BW199" s="19" t="e">
        <f>#REF!+$BW$21+#REF!+$BW$40+#REF!+$BW$60+#REF!+$BW$77+#REF!+$BW$96+#REF!+$BW$118+#REF!+$BW$138+#REF!+$BW$157+#REF!+$BW$178+#REF!+$BW$198</f>
        <v>#REF!</v>
      </c>
      <c r="BX199" s="19" t="e">
        <f>#REF!+$BX$21+#REF!+$BX$40+#REF!+$BX$60+#REF!+$BX$77+#REF!+$BX$96+#REF!+$BX$118+#REF!+$BX$138+#REF!+$BX$157+#REF!+$BX$178+#REF!+$BX$198</f>
        <v>#REF!</v>
      </c>
      <c r="BY199" s="19" t="e">
        <f>#REF!+$BY$21+#REF!+$BY$40+#REF!+$BY$60+#REF!+$BY$77+#REF!+$BY$96+#REF!+$BY$118+#REF!+$BY$138+#REF!+$BY$157+#REF!+$BY$178+#REF!+$BY$198</f>
        <v>#REF!</v>
      </c>
      <c r="BZ199" s="19" t="e">
        <f>#REF!+$BZ$21+#REF!+$BZ$40+#REF!+$BZ$60+#REF!+$BZ$77+#REF!+$BZ$96+#REF!+$BZ$118+#REF!+$BZ$138+#REF!+$BZ$157+#REF!+$BZ$178+#REF!+$BZ$198</f>
        <v>#REF!</v>
      </c>
      <c r="CA199" s="19" t="e">
        <f>#REF!+$CA$21+#REF!+$CA$40+#REF!+$CA$60+#REF!+$CA$77+#REF!+$CA$96+#REF!+$CA$118+#REF!+$CA$138+#REF!+$CA$157+#REF!+$CA$178+#REF!+$CA$198</f>
        <v>#REF!</v>
      </c>
      <c r="CB199" s="19" t="e">
        <f>#REF!+$CB$21+#REF!+$CB$40+#REF!+$CB$60+#REF!+$CB$77+#REF!+$CB$96+#REF!+$CB$118+#REF!+$CB$138+#REF!+$CB$157+#REF!+$CB$178+#REF!+$CB$198</f>
        <v>#REF!</v>
      </c>
      <c r="IV199"/>
      <c r="IW199"/>
      <c r="IX199"/>
      <c r="IY199"/>
      <c r="IZ199"/>
      <c r="JA199"/>
      <c r="JB199"/>
      <c r="JC199"/>
      <c r="JD199"/>
      <c r="JE199"/>
      <c r="JF199"/>
      <c r="JG199"/>
      <c r="JH199"/>
      <c r="JI199"/>
      <c r="JJ199"/>
      <c r="JK199"/>
      <c r="JL199"/>
      <c r="JM199"/>
      <c r="JN199"/>
      <c r="JO199"/>
      <c r="JP199"/>
      <c r="JQ199"/>
      <c r="JR199"/>
      <c r="JS199"/>
      <c r="JT199"/>
      <c r="JU199"/>
      <c r="JV199"/>
      <c r="JW199"/>
      <c r="JX199"/>
      <c r="JY199"/>
      <c r="JZ199"/>
      <c r="KA199"/>
      <c r="KB199"/>
      <c r="KC199"/>
      <c r="KD199"/>
      <c r="KE199"/>
      <c r="KF199"/>
      <c r="KG199"/>
      <c r="KH199"/>
      <c r="KI199"/>
      <c r="KJ199"/>
      <c r="KK199"/>
      <c r="KL199"/>
      <c r="KM199"/>
      <c r="KN199"/>
      <c r="KO199"/>
      <c r="KP199"/>
      <c r="KQ199"/>
      <c r="KR199"/>
      <c r="KS199"/>
      <c r="KT199"/>
      <c r="KU199"/>
      <c r="KV199"/>
      <c r="KW199"/>
      <c r="KX199"/>
      <c r="KY199"/>
      <c r="KZ199"/>
      <c r="LA199"/>
      <c r="LB199"/>
      <c r="LC199"/>
      <c r="LD199"/>
      <c r="LE199"/>
      <c r="LF199"/>
      <c r="LG199"/>
      <c r="LH199"/>
      <c r="LI199"/>
      <c r="LJ199"/>
      <c r="LK199"/>
      <c r="LL199"/>
      <c r="LM199"/>
      <c r="LN199"/>
      <c r="LO199"/>
      <c r="LP199"/>
      <c r="LQ199"/>
      <c r="LR199"/>
      <c r="LS199"/>
      <c r="LT199"/>
      <c r="LU199"/>
      <c r="LV199"/>
      <c r="LW199"/>
      <c r="LX199"/>
      <c r="LY199"/>
      <c r="LZ199"/>
      <c r="MA199"/>
      <c r="MB199"/>
      <c r="MC199"/>
      <c r="MD199"/>
      <c r="ME199"/>
      <c r="MF199"/>
      <c r="MG199"/>
      <c r="MH199"/>
      <c r="MI199"/>
      <c r="MJ199"/>
      <c r="MK199"/>
      <c r="ML199"/>
      <c r="MM199"/>
      <c r="MN199"/>
      <c r="MO199"/>
      <c r="MP199"/>
      <c r="MQ199"/>
      <c r="MR199"/>
      <c r="MS199"/>
      <c r="MT199"/>
      <c r="MU199"/>
      <c r="MV199"/>
      <c r="MW199"/>
      <c r="MX199"/>
      <c r="MY199"/>
      <c r="MZ199"/>
      <c r="NA199"/>
      <c r="NB199"/>
      <c r="NC199"/>
      <c r="ND199"/>
      <c r="NE199"/>
      <c r="NF199"/>
      <c r="NG199"/>
      <c r="NH199"/>
      <c r="NI199"/>
      <c r="NJ199"/>
      <c r="NK199"/>
      <c r="NL199"/>
      <c r="NM199"/>
      <c r="NN199"/>
      <c r="NO199"/>
      <c r="NP199"/>
      <c r="NQ199"/>
      <c r="NR199"/>
      <c r="NS199"/>
      <c r="NT199"/>
      <c r="NU199"/>
      <c r="NV199"/>
      <c r="NW199"/>
      <c r="NX199"/>
      <c r="NY199"/>
      <c r="NZ199"/>
      <c r="OA199"/>
      <c r="OB199"/>
      <c r="OC199"/>
      <c r="OD199"/>
      <c r="OE199"/>
      <c r="OF199"/>
      <c r="OG199"/>
      <c r="OH199"/>
      <c r="OI199"/>
      <c r="OJ199"/>
      <c r="OK199"/>
      <c r="OL199"/>
      <c r="OM199"/>
      <c r="ON199"/>
      <c r="OO199"/>
      <c r="OP199"/>
      <c r="OQ199"/>
      <c r="OR199"/>
      <c r="OS199"/>
      <c r="OT199"/>
      <c r="OU199"/>
      <c r="OV199"/>
      <c r="OW199"/>
      <c r="OX199"/>
      <c r="OY199"/>
      <c r="OZ199"/>
      <c r="PA199"/>
      <c r="PB199"/>
      <c r="PC199"/>
      <c r="PD199"/>
      <c r="PE199"/>
      <c r="PF199"/>
      <c r="PG199"/>
      <c r="PH199"/>
      <c r="PI199"/>
      <c r="PJ199"/>
      <c r="PK199"/>
      <c r="PL199"/>
      <c r="PM199"/>
      <c r="PN199"/>
      <c r="PO199"/>
      <c r="PP199"/>
      <c r="PQ199"/>
      <c r="PR199"/>
      <c r="PS199"/>
      <c r="PT199"/>
      <c r="PU199"/>
      <c r="PV199"/>
      <c r="PW199"/>
      <c r="PX199"/>
      <c r="PY199"/>
      <c r="PZ199"/>
      <c r="QA199"/>
      <c r="QB199"/>
      <c r="QC199"/>
      <c r="QD199"/>
      <c r="QE199"/>
      <c r="QF199"/>
      <c r="QG199"/>
      <c r="QH199"/>
      <c r="QI199"/>
      <c r="QJ199"/>
      <c r="QK199"/>
      <c r="QL199"/>
      <c r="QM199"/>
      <c r="QN199"/>
      <c r="QO199"/>
      <c r="QP199"/>
      <c r="QQ199"/>
      <c r="QR199"/>
      <c r="QS199"/>
      <c r="QT199"/>
      <c r="QU199"/>
      <c r="QV199"/>
      <c r="QW199"/>
      <c r="QX199"/>
      <c r="QY199"/>
      <c r="QZ199"/>
      <c r="RA199"/>
      <c r="RB199"/>
      <c r="RC199"/>
      <c r="RD199"/>
      <c r="RE199"/>
      <c r="RF199"/>
      <c r="RG199"/>
      <c r="RH199"/>
      <c r="RI199"/>
      <c r="RJ199"/>
      <c r="RK199"/>
      <c r="RL199"/>
      <c r="RM199"/>
      <c r="RN199"/>
      <c r="RO199"/>
      <c r="RP199"/>
      <c r="RQ199"/>
      <c r="RR199"/>
      <c r="RS199"/>
      <c r="RT199"/>
      <c r="RU199"/>
      <c r="RV199"/>
      <c r="RW199"/>
      <c r="RX199"/>
      <c r="RY199"/>
      <c r="RZ199"/>
      <c r="SA199"/>
      <c r="SB199"/>
      <c r="SC199"/>
      <c r="SD199"/>
      <c r="SE199"/>
      <c r="SF199"/>
      <c r="SG199"/>
      <c r="SH199"/>
      <c r="SI199"/>
      <c r="SJ199"/>
      <c r="SK199"/>
      <c r="SL199"/>
      <c r="SM199"/>
      <c r="SN199"/>
      <c r="SO199"/>
      <c r="SP199"/>
      <c r="SQ199"/>
      <c r="SR199"/>
      <c r="SS199"/>
      <c r="ST199"/>
      <c r="SU199"/>
      <c r="SV199"/>
      <c r="SW199"/>
      <c r="SX199"/>
      <c r="SY199"/>
      <c r="SZ199"/>
      <c r="TA199"/>
      <c r="TB199"/>
      <c r="TC199"/>
      <c r="TD199"/>
      <c r="TE199"/>
      <c r="TF199"/>
      <c r="TG199"/>
      <c r="TH199"/>
      <c r="TI199"/>
      <c r="TJ199"/>
      <c r="TK199"/>
      <c r="TL199"/>
      <c r="TM199"/>
      <c r="TN199"/>
      <c r="TO199"/>
      <c r="TP199"/>
      <c r="TQ199"/>
      <c r="TR199"/>
      <c r="TS199"/>
      <c r="TT199"/>
      <c r="TU199"/>
      <c r="TV199"/>
      <c r="TW199"/>
      <c r="TX199"/>
      <c r="TY199"/>
      <c r="TZ199"/>
      <c r="UA199"/>
      <c r="UB199"/>
      <c r="UC199"/>
      <c r="UD199"/>
      <c r="UE199"/>
      <c r="UF199"/>
      <c r="UG199"/>
      <c r="UH199"/>
      <c r="UI199"/>
      <c r="UJ199"/>
      <c r="UK199"/>
      <c r="UL199"/>
      <c r="UM199"/>
      <c r="UN199"/>
      <c r="UO199"/>
      <c r="UP199"/>
      <c r="UQ199"/>
      <c r="UR199"/>
      <c r="US199"/>
      <c r="UT199"/>
      <c r="UU199"/>
      <c r="UV199"/>
      <c r="UW199"/>
      <c r="UX199"/>
      <c r="UY199"/>
      <c r="UZ199"/>
      <c r="VA199"/>
      <c r="VB199"/>
      <c r="VC199"/>
      <c r="VD199"/>
      <c r="VE199"/>
      <c r="VF199"/>
      <c r="VG199"/>
      <c r="VH199"/>
      <c r="VI199"/>
      <c r="VJ199"/>
      <c r="VK199"/>
      <c r="VL199"/>
      <c r="VM199"/>
      <c r="VN199"/>
      <c r="VO199"/>
      <c r="VP199"/>
      <c r="VQ199"/>
      <c r="VR199"/>
      <c r="VS199"/>
      <c r="VT199"/>
      <c r="VU199"/>
      <c r="VV199"/>
      <c r="VW199"/>
      <c r="VX199"/>
      <c r="VY199"/>
      <c r="VZ199"/>
      <c r="WA199"/>
      <c r="WB199"/>
      <c r="WC199"/>
      <c r="WD199"/>
      <c r="WE199"/>
      <c r="WF199"/>
      <c r="WG199"/>
    </row>
    <row r="207" spans="1:605" ht="12.75" customHeight="1">
      <c r="A207" s="4"/>
    </row>
    <row r="208" spans="1:605" ht="12.75" customHeight="1">
      <c r="A208" s="4"/>
    </row>
    <row r="209" spans="1:1" ht="12.75" customHeight="1">
      <c r="A209" s="4"/>
    </row>
    <row r="210" spans="1:1" ht="12.75" customHeight="1">
      <c r="A210" s="4"/>
    </row>
    <row r="222" spans="1:1" ht="12.75" customHeight="1">
      <c r="A222" s="4"/>
    </row>
    <row r="223" spans="1:1" ht="12.75" customHeight="1">
      <c r="A223" s="4"/>
    </row>
    <row r="234" spans="1:1" ht="12.75" customHeight="1">
      <c r="A234" s="22" t="s">
        <v>169</v>
      </c>
    </row>
    <row r="235" spans="1:1" ht="12.75" customHeight="1">
      <c r="A235" s="22" t="s">
        <v>163</v>
      </c>
    </row>
    <row r="236" spans="1:1" ht="12.75" customHeight="1">
      <c r="A236" s="22" t="s">
        <v>164</v>
      </c>
    </row>
    <row r="237" spans="1:1" ht="12.75" customHeight="1">
      <c r="A237" s="22" t="s">
        <v>165</v>
      </c>
    </row>
  </sheetData>
  <mergeCells count="9">
    <mergeCell ref="A1:A2"/>
    <mergeCell ref="B1:B2"/>
    <mergeCell ref="AI1:AI2"/>
    <mergeCell ref="C1:C2"/>
    <mergeCell ref="D1:E1"/>
    <mergeCell ref="W1:Z1"/>
    <mergeCell ref="F1:G1"/>
    <mergeCell ref="H1:H2"/>
    <mergeCell ref="I1:I2"/>
  </mergeCells>
  <phoneticPr fontId="1" type="noConversion"/>
  <pageMargins left="0.59055118110236227" right="0.39370078740157483" top="0.78740157480314965" bottom="0.13541666666666666" header="0.31496062992125984" footer="0.31496062992125984"/>
  <pageSetup paperSize="9" orientation="portrait" horizontalDpi="300" verticalDpi="300" r:id="rId1"/>
  <headerFooter alignWithMargins="0">
    <oddHeader xml:space="preserve">&amp;L&amp;"Times New Roman,полужирный"&amp;11Десятидневное примерное меню для общеобразовательных учреждений.
Возрастная категория: 7-11 лет (дети с ОВЗ).  Сезон: осенне-зимний.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B4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77</v>
      </c>
      <c r="B1" s="1">
        <v>44809</v>
      </c>
    </row>
    <row r="2" spans="1:2">
      <c r="A2" t="s">
        <v>78</v>
      </c>
      <c r="B2" s="1">
        <v>44799.372314814813</v>
      </c>
    </row>
    <row r="3" spans="1:2">
      <c r="A3" t="s">
        <v>79</v>
      </c>
      <c r="B3" t="s">
        <v>85</v>
      </c>
    </row>
    <row r="4" spans="1:2">
      <c r="A4" t="s">
        <v>80</v>
      </c>
      <c r="B4" t="s">
        <v>86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16.09.2022</vt:lpstr>
      <vt:lpstr>Dop</vt:lpstr>
      <vt:lpstr>Группа</vt:lpstr>
      <vt:lpstr>Дата_Печати</vt:lpstr>
      <vt:lpstr>Дата_Сост</vt:lpstr>
      <vt:lpstr>Физ_Норма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Отдел питания</cp:lastModifiedBy>
  <cp:lastPrinted>2021-11-09T09:41:33Z</cp:lastPrinted>
  <dcterms:created xsi:type="dcterms:W3CDTF">2002-09-22T07:35:02Z</dcterms:created>
  <dcterms:modified xsi:type="dcterms:W3CDTF">2022-08-31T04:04:15Z</dcterms:modified>
</cp:coreProperties>
</file>